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420" windowHeight="6750" tabRatio="684" firstSheet="3" activeTab="8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_OLD SERIES" sheetId="6" r:id="rId6"/>
    <sheet name="2020_REBASED SERIES" sheetId="7" r:id="rId7"/>
    <sheet name="2021_REBASED SERIES" sheetId="8" r:id="rId8"/>
    <sheet name="2022_REBASED SERIES" sheetId="9" r:id="rId9"/>
  </sheets>
  <externalReferences>
    <externalReference r:id="rId12"/>
  </externalReferences>
  <definedNames>
    <definedName name="_xlnm.Print_Area" localSheetId="7">'2021_REBASED SERIES'!$A$1:$Q$33</definedName>
    <definedName name="_xlnm.Print_Area" localSheetId="8">'2022_REBASED SERIES'!$A$1:$P$33</definedName>
  </definedNames>
  <calcPr fullCalcOnLoad="1"/>
</workbook>
</file>

<file path=xl/comments7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8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27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<sst xmlns="http://schemas.openxmlformats.org/spreadsheetml/2006/main" count="287" uniqueCount="53">
  <si>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</si>
  <si>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</si>
  <si>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</si>
  <si>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</si>
  <si>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</si>
  <si>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</si>
  <si>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</si>
  <si>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</si>
  <si>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</si>
  <si>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</si>
  <si>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</si>
  <si>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</si>
  <si>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</si>
  <si>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</si>
  <si>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</si>
  <si>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</si>
  <si>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</si>
  <si>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</si>
  <si>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</si>
  <si>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</si>
  <si>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</si>
  <si>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</si>
  <si>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</si>
  <si>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</si>
  <si>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</si>
  <si>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</si>
  <si>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</si>
  <si>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</si>
  <si>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</si>
  <si>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</si>
  <si>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</si>
  <si>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</si>
  <si>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</si>
  <si>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</si>
  <si>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</si>
  <si>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</si>
  <si>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</si>
  <si>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</si>
  <si>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</si>
  <si>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</si>
  <si>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</si>
  <si>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</si>
  <si>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</si>
  <si>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</si>
  <si>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</si>
  <si>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</si>
  <si>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</si>
  <si>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</si>
  <si>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REFERENCED NATIONAL CONSUMER PRICE INDEX (NCPI),
 SCOPE: (WEIGHT: URBAN AND RURAL);  (PRICES: URBAN); CLASSIFICATION: (UN COICOP, 2018) 
WEIGHT REFERENCE PERIOD:  (2017/18; PRICE UPDATED TO YEAR 2020)  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</si>
  <si>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</si>
  <si>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</si>
  <si>
    <t>Food</t>
  </si>
  <si>
    <t>Non Food</t>
  </si>
</sst>
</file>

<file path=xl/styles.xml><?xml version="1.0" encoding="utf-8"?>
<styleSheet xmlns="http://schemas.openxmlformats.org/spreadsheetml/2006/main">
  <numFmts count="66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  <numFmt numFmtId="220" formatCode="_-* #,##0.0_-;\-* #,##0.0_-;_-* &quot;-&quot;??_-;_-@_-"/>
    <numFmt numFmtId="221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4" fontId="0" fillId="0" borderId="0" xfId="0" applyNumberFormat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wrapText="1"/>
    </xf>
    <xf numFmtId="17" fontId="47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/>
    </xf>
    <xf numFmtId="2" fontId="34" fillId="34" borderId="11" xfId="0" applyNumberFormat="1" applyFont="1" applyFill="1" applyBorder="1" applyAlignment="1">
      <alignment wrapText="1"/>
    </xf>
    <xf numFmtId="2" fontId="34" fillId="34" borderId="13" xfId="0" applyNumberFormat="1" applyFont="1" applyFill="1" applyBorder="1" applyAlignment="1">
      <alignment wrapText="1"/>
    </xf>
    <xf numFmtId="2" fontId="34" fillId="34" borderId="11" xfId="0" applyNumberFormat="1" applyFont="1" applyFill="1" applyBorder="1" applyAlignment="1">
      <alignment/>
    </xf>
    <xf numFmtId="184" fontId="34" fillId="34" borderId="11" xfId="0" applyNumberFormat="1" applyFont="1" applyFill="1" applyBorder="1" applyAlignment="1">
      <alignment wrapText="1"/>
    </xf>
    <xf numFmtId="184" fontId="25" fillId="0" borderId="10" xfId="0" applyNumberFormat="1" applyFont="1" applyFill="1" applyBorder="1" applyAlignment="1">
      <alignment wrapText="1"/>
    </xf>
    <xf numFmtId="184" fontId="49" fillId="34" borderId="11" xfId="0" applyNumberFormat="1" applyFont="1" applyFill="1" applyBorder="1" applyAlignment="1">
      <alignment horizontal="right" vertical="center" wrapText="1"/>
    </xf>
    <xf numFmtId="18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8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8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5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5" fillId="0" borderId="12" xfId="0" applyNumberFormat="1" applyFont="1" applyFill="1" applyBorder="1" applyAlignment="1">
      <alignment vertical="center"/>
    </xf>
    <xf numFmtId="209" fontId="34" fillId="34" borderId="11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right"/>
    </xf>
    <xf numFmtId="184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7" fillId="0" borderId="0" xfId="0" applyFont="1" applyAlignment="1">
      <alignment/>
    </xf>
    <xf numFmtId="17" fontId="47" fillId="33" borderId="11" xfId="0" applyNumberFormat="1" applyFont="1" applyFill="1" applyBorder="1" applyAlignment="1">
      <alignment wrapText="1"/>
    </xf>
    <xf numFmtId="209" fontId="34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34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34" fillId="34" borderId="11" xfId="0" applyFont="1" applyFill="1" applyBorder="1" applyAlignment="1">
      <alignment vertical="center" wrapText="1"/>
    </xf>
    <xf numFmtId="184" fontId="34" fillId="34" borderId="11" xfId="0" applyNumberFormat="1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9" fontId="34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34" fillId="34" borderId="11" xfId="0" applyFont="1" applyFill="1" applyBorder="1" applyAlignment="1">
      <alignment wrapText="1"/>
    </xf>
    <xf numFmtId="184" fontId="0" fillId="0" borderId="19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3" borderId="11" xfId="0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 vertical="center"/>
    </xf>
    <xf numFmtId="2" fontId="25" fillId="0" borderId="15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43" fontId="0" fillId="0" borderId="12" xfId="45" applyFont="1" applyBorder="1" applyAlignment="1">
      <alignment/>
    </xf>
    <xf numFmtId="43" fontId="0" fillId="0" borderId="14" xfId="45" applyFont="1" applyBorder="1" applyAlignment="1">
      <alignment vertical="center"/>
    </xf>
    <xf numFmtId="43" fontId="0" fillId="0" borderId="10" xfId="45" applyFont="1" applyBorder="1" applyAlignment="1">
      <alignment vertical="center"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209" fontId="27" fillId="33" borderId="21" xfId="0" applyNumberFormat="1" applyFont="1" applyFill="1" applyBorder="1" applyAlignment="1">
      <alignment vertical="center"/>
    </xf>
    <xf numFmtId="184" fontId="34" fillId="34" borderId="21" xfId="0" applyNumberFormat="1" applyFont="1" applyFill="1" applyBorder="1" applyAlignment="1">
      <alignment vertical="center" wrapText="1"/>
    </xf>
    <xf numFmtId="2" fontId="34" fillId="34" borderId="21" xfId="0" applyNumberFormat="1" applyFont="1" applyFill="1" applyBorder="1" applyAlignment="1">
      <alignment wrapText="1"/>
    </xf>
    <xf numFmtId="209" fontId="34" fillId="34" borderId="21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184" fontId="0" fillId="0" borderId="15" xfId="0" applyNumberFormat="1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wrapText="1"/>
    </xf>
    <xf numFmtId="2" fontId="0" fillId="0" borderId="22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2" fillId="0" borderId="14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209" fontId="29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51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2" fontId="51" fillId="0" borderId="0" xfId="0" applyNumberFormat="1" applyFont="1" applyFill="1" applyBorder="1" applyAlignment="1">
      <alignment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vertical="center"/>
    </xf>
    <xf numFmtId="2" fontId="51" fillId="0" borderId="20" xfId="0" applyNumberFormat="1" applyFont="1" applyFill="1" applyBorder="1" applyAlignment="1">
      <alignment vertical="center"/>
    </xf>
    <xf numFmtId="2" fontId="51" fillId="0" borderId="1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top" wrapText="1"/>
    </xf>
    <xf numFmtId="184" fontId="2" fillId="0" borderId="14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51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2" fontId="51" fillId="0" borderId="14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2" fontId="49" fillId="34" borderId="11" xfId="0" applyNumberFormat="1" applyFont="1" applyFill="1" applyBorder="1" applyAlignment="1">
      <alignment horizontal="center" vertical="center" wrapText="1"/>
    </xf>
    <xf numFmtId="184" fontId="49" fillId="34" borderId="11" xfId="0" applyNumberFormat="1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vertical="center" wrapText="1"/>
    </xf>
    <xf numFmtId="2" fontId="51" fillId="0" borderId="22" xfId="0" applyNumberFormat="1" applyFont="1" applyBorder="1" applyAlignment="1">
      <alignment vertical="center"/>
    </xf>
    <xf numFmtId="1" fontId="3" fillId="0" borderId="14" xfId="0" applyNumberFormat="1" applyFont="1" applyFill="1" applyBorder="1" applyAlignment="1">
      <alignment horizontal="center"/>
    </xf>
    <xf numFmtId="0" fontId="49" fillId="34" borderId="14" xfId="0" applyFont="1" applyFill="1" applyBorder="1" applyAlignment="1">
      <alignment/>
    </xf>
    <xf numFmtId="43" fontId="51" fillId="0" borderId="22" xfId="45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43" fontId="51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51" fillId="36" borderId="16" xfId="0" applyNumberFormat="1" applyFont="1" applyFill="1" applyBorder="1" applyAlignment="1">
      <alignment vertical="center"/>
    </xf>
    <xf numFmtId="184" fontId="51" fillId="0" borderId="16" xfId="0" applyNumberFormat="1" applyFont="1" applyFill="1" applyBorder="1" applyAlignment="1">
      <alignment vertical="center"/>
    </xf>
    <xf numFmtId="184" fontId="51" fillId="0" borderId="10" xfId="0" applyNumberFormat="1" applyFont="1" applyFill="1" applyBorder="1" applyAlignment="1">
      <alignment vertical="center"/>
    </xf>
    <xf numFmtId="2" fontId="51" fillId="36" borderId="16" xfId="0" applyNumberFormat="1" applyFont="1" applyFill="1" applyBorder="1" applyAlignment="1">
      <alignment vertical="center"/>
    </xf>
    <xf numFmtId="43" fontId="51" fillId="0" borderId="10" xfId="45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51" fillId="36" borderId="17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209" fontId="5" fillId="33" borderId="11" xfId="0" applyNumberFormat="1" applyFont="1" applyFill="1" applyBorder="1" applyAlignment="1">
      <alignment vertical="center"/>
    </xf>
    <xf numFmtId="209" fontId="5" fillId="33" borderId="21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/>
    </xf>
    <xf numFmtId="2" fontId="49" fillId="34" borderId="11" xfId="0" applyNumberFormat="1" applyFont="1" applyFill="1" applyBorder="1" applyAlignment="1">
      <alignment horizontal="center" wrapText="1"/>
    </xf>
    <xf numFmtId="2" fontId="49" fillId="34" borderId="11" xfId="0" applyNumberFormat="1" applyFont="1" applyFill="1" applyBorder="1" applyAlignment="1">
      <alignment wrapText="1"/>
    </xf>
    <xf numFmtId="2" fontId="49" fillId="34" borderId="21" xfId="0" applyNumberFormat="1" applyFont="1" applyFill="1" applyBorder="1" applyAlignment="1">
      <alignment wrapText="1"/>
    </xf>
    <xf numFmtId="2" fontId="51" fillId="0" borderId="15" xfId="0" applyNumberFormat="1" applyFont="1" applyFill="1" applyBorder="1" applyAlignment="1">
      <alignment horizontal="center" vertical="center"/>
    </xf>
    <xf numFmtId="43" fontId="51" fillId="0" borderId="14" xfId="45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vertical="center"/>
    </xf>
    <xf numFmtId="2" fontId="51" fillId="0" borderId="16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184" fontId="51" fillId="0" borderId="14" xfId="0" applyNumberFormat="1" applyFont="1" applyFill="1" applyBorder="1" applyAlignment="1">
      <alignment vertical="center"/>
    </xf>
    <xf numFmtId="184" fontId="51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5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2" fontId="49" fillId="34" borderId="14" xfId="0" applyNumberFormat="1" applyFont="1" applyFill="1" applyBorder="1" applyAlignment="1">
      <alignment vertical="center" wrapText="1"/>
    </xf>
    <xf numFmtId="184" fontId="51" fillId="0" borderId="15" xfId="0" applyNumberFormat="1" applyFont="1" applyFill="1" applyBorder="1" applyAlignment="1">
      <alignment vertical="center"/>
    </xf>
    <xf numFmtId="184" fontId="51" fillId="0" borderId="17" xfId="0" applyNumberFormat="1" applyFont="1" applyFill="1" applyBorder="1" applyAlignment="1">
      <alignment vertical="center"/>
    </xf>
    <xf numFmtId="184" fontId="51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51" fillId="0" borderId="23" xfId="0" applyNumberFormat="1" applyFont="1" applyFill="1" applyBorder="1" applyAlignment="1">
      <alignment horizontal="right" vertical="center"/>
    </xf>
    <xf numFmtId="184" fontId="51" fillId="0" borderId="15" xfId="0" applyNumberFormat="1" applyFont="1" applyFill="1" applyBorder="1" applyAlignment="1">
      <alignment horizontal="right" vertical="center"/>
    </xf>
    <xf numFmtId="184" fontId="51" fillId="0" borderId="16" xfId="0" applyNumberFormat="1" applyFont="1" applyFill="1" applyBorder="1" applyAlignment="1">
      <alignment horizontal="right" vertical="center"/>
    </xf>
    <xf numFmtId="184" fontId="51" fillId="0" borderId="17" xfId="0" applyNumberFormat="1" applyFont="1" applyFill="1" applyBorder="1" applyAlignment="1">
      <alignment horizontal="right" vertical="center"/>
    </xf>
    <xf numFmtId="184" fontId="51" fillId="0" borderId="16" xfId="0" applyNumberFormat="1" applyFont="1" applyBorder="1" applyAlignment="1">
      <alignment horizontal="right" vertical="center"/>
    </xf>
    <xf numFmtId="184" fontId="51" fillId="0" borderId="17" xfId="0" applyNumberFormat="1" applyFont="1" applyBorder="1" applyAlignment="1">
      <alignment horizontal="right" vertical="center"/>
    </xf>
    <xf numFmtId="2" fontId="49" fillId="34" borderId="11" xfId="0" applyNumberFormat="1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left"/>
    </xf>
    <xf numFmtId="209" fontId="29" fillId="33" borderId="11" xfId="0" applyNumberFormat="1" applyFont="1" applyFill="1" applyBorder="1" applyAlignment="1">
      <alignment vertical="top" wrapText="1"/>
    </xf>
    <xf numFmtId="0" fontId="49" fillId="34" borderId="24" xfId="0" applyFont="1" applyFill="1" applyBorder="1" applyAlignment="1">
      <alignment vertical="center"/>
    </xf>
    <xf numFmtId="184" fontId="49" fillId="34" borderId="14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/>
    </xf>
    <xf numFmtId="17" fontId="49" fillId="34" borderId="10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49" fillId="34" borderId="14" xfId="0" applyNumberFormat="1" applyFont="1" applyFill="1" applyBorder="1" applyAlignment="1">
      <alignment horizontal="center" vertical="center"/>
    </xf>
    <xf numFmtId="184" fontId="51" fillId="0" borderId="15" xfId="0" applyNumberFormat="1" applyFont="1" applyFill="1" applyBorder="1" applyAlignment="1">
      <alignment horizontal="center" vertical="center"/>
    </xf>
    <xf numFmtId="184" fontId="51" fillId="0" borderId="16" xfId="0" applyNumberFormat="1" applyFont="1" applyFill="1" applyBorder="1" applyAlignment="1">
      <alignment horizontal="center" vertical="center"/>
    </xf>
    <xf numFmtId="184" fontId="51" fillId="0" borderId="17" xfId="0" applyNumberFormat="1" applyFont="1" applyFill="1" applyBorder="1" applyAlignment="1">
      <alignment horizontal="center" vertical="center"/>
    </xf>
    <xf numFmtId="184" fontId="51" fillId="0" borderId="16" xfId="0" applyNumberFormat="1" applyFont="1" applyBorder="1" applyAlignment="1">
      <alignment horizontal="center" vertical="center"/>
    </xf>
    <xf numFmtId="184" fontId="51" fillId="0" borderId="17" xfId="0" applyNumberFormat="1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2" fillId="0" borderId="21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4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4.2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4.2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4.2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4.2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4.2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4.2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4.2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29.2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24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4.2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" thickBot="1">
      <c r="A22" s="19"/>
      <c r="C22" s="4"/>
      <c r="H22" s="21"/>
    </row>
    <row r="23" spans="1:16" ht="14.2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4.2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4.2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101.925049778648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4.2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4.2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4.2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14.25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4.2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4.2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4.2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4.2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4.2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4.2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29.2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4.2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4.2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4.2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4.25">
      <c r="D28" s="4"/>
      <c r="E28" s="4"/>
      <c r="F28" s="4"/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4.2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4.2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14.25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4.2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4.2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4.2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  <row r="32" spans="4:6" ht="14.2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140625" style="0" customWidth="1"/>
    <col min="3" max="3" width="8.421875" style="0" bestFit="1" customWidth="1"/>
    <col min="4" max="9" width="7.7109375" style="0" customWidth="1"/>
    <col min="10" max="10" width="7.7109375" style="88" customWidth="1"/>
    <col min="11" max="15" width="7.7109375" style="0" customWidth="1"/>
    <col min="16" max="16" width="8.00390625" style="0" customWidth="1"/>
    <col min="17" max="17" width="4.421875" style="0" customWidth="1"/>
  </cols>
  <sheetData>
    <row r="1" spans="1:16" ht="48.75" customHeight="1" thickBot="1">
      <c r="A1" s="234" t="s">
        <v>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29.2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f>(F4/'2017'!F4-1)*100</f>
        <v>3.9231460689943987</v>
      </c>
      <c r="G3" s="73">
        <f>(G4/'2017'!G4-1)*100</f>
        <v>3.819010155764846</v>
      </c>
      <c r="H3" s="73">
        <f>(H4/'2017'!H4-1)*100</f>
        <v>3.639520775182925</v>
      </c>
      <c r="I3" s="73">
        <f>(I4/'2017'!I4-1)*100</f>
        <v>3.4026167236678395</v>
      </c>
      <c r="J3" s="73">
        <f>(J4/'2017'!J4-1)*100</f>
        <v>3.3036742894111404</v>
      </c>
      <c r="K3" s="73">
        <f>(K4/'2017'!K4-1)*100</f>
        <v>3.272266003587032</v>
      </c>
      <c r="L3" s="73">
        <f>(L4/'2017'!L4-1)*100</f>
        <v>3.353207697495053</v>
      </c>
      <c r="M3" s="73">
        <f>(M4/'2017'!M4-1)*100</f>
        <v>3.158843750068585</v>
      </c>
      <c r="N3" s="73">
        <f>(N4/'2017'!N4-1)*100</f>
        <v>2.9678616055296647</v>
      </c>
      <c r="O3" s="73">
        <f>(O4/'2017'!O4-1)*100</f>
        <v>3.2500981051333255</v>
      </c>
      <c r="P3" s="30">
        <f>(P4/'2017'!P4-1)*100</f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f aca="true" t="shared" si="0" ref="P4:P16">AVERAGE(D4:O4)</f>
        <v>112.22875574259292</v>
      </c>
    </row>
    <row r="5" spans="1:30" ht="14.2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t="shared" si="0"/>
        <v>116.63603910635685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6" ht="14.2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14.25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29.2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90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4.2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10" ht="15" thickBot="1">
      <c r="A22" s="19"/>
      <c r="B22" s="54" t="s">
        <v>27</v>
      </c>
      <c r="C22" s="4"/>
      <c r="D22" s="49"/>
      <c r="H22" s="21"/>
      <c r="J22"/>
    </row>
    <row r="23" spans="1:16" ht="14.2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</row>
    <row r="24" spans="1:16" ht="14.2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4.2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7" ht="14.25">
      <c r="J27"/>
    </row>
    <row r="28" ht="14.25">
      <c r="J28"/>
    </row>
    <row r="29" spans="4:10" ht="14.25">
      <c r="D29" s="4"/>
      <c r="E29" s="4"/>
      <c r="F29" s="4"/>
      <c r="J29"/>
    </row>
    <row r="30" spans="4:10" ht="14.25">
      <c r="D30" s="4"/>
      <c r="E30" s="4"/>
      <c r="F30" s="4"/>
      <c r="J30"/>
    </row>
    <row r="31" spans="4:10" ht="14.25">
      <c r="D31" s="4"/>
      <c r="E31" s="4"/>
      <c r="F31" s="4"/>
      <c r="J31"/>
    </row>
    <row r="32" spans="4:10" ht="14.25">
      <c r="D32" s="4"/>
      <c r="E32" s="4"/>
      <c r="F32" s="4"/>
      <c r="J32"/>
    </row>
    <row r="33" ht="14.25">
      <c r="J33"/>
    </row>
    <row r="34" ht="14.25">
      <c r="J34"/>
    </row>
    <row r="35" ht="14.25">
      <c r="J35"/>
    </row>
    <row r="36" ht="14.25">
      <c r="J36"/>
    </row>
    <row r="37" ht="14.25">
      <c r="J37"/>
    </row>
    <row r="38" ht="14.25">
      <c r="J38"/>
    </row>
    <row r="39" ht="14.25">
      <c r="J39"/>
    </row>
    <row r="40" ht="14.25">
      <c r="J40"/>
    </row>
    <row r="41" ht="14.25">
      <c r="J41"/>
    </row>
    <row r="42" ht="14.25">
      <c r="J42"/>
    </row>
    <row r="43" ht="14.25">
      <c r="J43"/>
    </row>
    <row r="44" ht="14.25">
      <c r="J44"/>
    </row>
    <row r="45" ht="14.25">
      <c r="J45"/>
    </row>
    <row r="46" ht="14.25">
      <c r="J46"/>
    </row>
    <row r="47" ht="14.25">
      <c r="J47"/>
    </row>
    <row r="48" ht="14.2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B1">
      <selection activeCell="D3" sqref="D3:O3"/>
    </sheetView>
  </sheetViews>
  <sheetFormatPr defaultColWidth="9.140625" defaultRowHeight="15"/>
  <cols>
    <col min="1" max="1" width="4.28125" style="18" bestFit="1" customWidth="1"/>
    <col min="2" max="2" width="28.140625" style="18" customWidth="1"/>
    <col min="3" max="3" width="8.57421875" style="18" customWidth="1"/>
    <col min="4" max="7" width="7.140625" style="18" customWidth="1"/>
    <col min="8" max="8" width="7.57421875" style="18" customWidth="1"/>
    <col min="9" max="15" width="7.140625" style="18" customWidth="1"/>
    <col min="16" max="16" width="8.28125" style="0" customWidth="1"/>
    <col min="17" max="17" width="3.421875" style="18" customWidth="1"/>
    <col min="18" max="16384" width="9.140625" style="18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8.5" customHeight="1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55" t="s">
        <v>29</v>
      </c>
    </row>
    <row r="3" spans="1:16" ht="15" thickBot="1">
      <c r="A3" s="26"/>
      <c r="B3" s="26" t="s">
        <v>17</v>
      </c>
      <c r="C3" s="27"/>
      <c r="D3" s="73">
        <f>(D4/'2018'!D4-1)*100</f>
        <v>2.9519902045372914</v>
      </c>
      <c r="E3" s="73">
        <f>(E4/'2018'!E4-1)*100</f>
        <v>2.956095017263949</v>
      </c>
      <c r="F3" s="73">
        <f>(F4/'2018'!F4-1)*100</f>
        <v>3.139062728261144</v>
      </c>
      <c r="G3" s="73">
        <f>(G4/'2018'!G4-1)*100</f>
        <v>3.1956652872706215</v>
      </c>
      <c r="H3" s="73">
        <f>(H4/'2018'!H4-1)*100</f>
        <v>3.5287950453881</v>
      </c>
      <c r="I3" s="73">
        <f>(I4/'2018'!I4-1)*100</f>
        <v>3.7389684400802814</v>
      </c>
      <c r="J3" s="73">
        <f>(J4/'2018'!J4-1)*100</f>
        <v>3.705004071343221</v>
      </c>
      <c r="K3" s="73">
        <f>(K4/'2018'!K4-1)*100</f>
        <v>3.5648302879181193</v>
      </c>
      <c r="L3" s="73">
        <f>(L4/'2018'!L4-1)*100</f>
        <v>3.3838137380321154</v>
      </c>
      <c r="M3" s="73">
        <f>(M4/'2018'!M4-1)*100</f>
        <v>3.5813467997502624</v>
      </c>
      <c r="N3" s="73">
        <f>(N4/'2018'!N4-1)*100</f>
        <v>3.7611254791046544</v>
      </c>
      <c r="O3" s="73">
        <f>(O4/'2018'!O4-1)*100</f>
        <v>3.8497746297025515</v>
      </c>
      <c r="P3" s="30">
        <f>(P4/'2018'!P4-1)*100</f>
        <v>3.447502350808773</v>
      </c>
    </row>
    <row r="4" spans="1:17" ht="1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>
        <v>115.91556024531589</v>
      </c>
      <c r="M4" s="27">
        <v>115.83580643766757</v>
      </c>
      <c r="N4" s="27">
        <v>116.3905142282794</v>
      </c>
      <c r="O4" s="27">
        <v>117.10071578754685</v>
      </c>
      <c r="P4" s="27">
        <f aca="true" t="shared" si="0" ref="P4:P16">AVERAGE(D4:O4)</f>
        <v>116.09784473510224</v>
      </c>
      <c r="Q4" s="63"/>
    </row>
    <row r="5" spans="1:17" ht="14.25">
      <c r="A5" s="2">
        <v>1</v>
      </c>
      <c r="B5" s="92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0">
        <v>119.20449270482578</v>
      </c>
      <c r="M5" s="9">
        <v>119.30112349642387</v>
      </c>
      <c r="N5" s="70">
        <v>120.3001959366308</v>
      </c>
      <c r="O5" s="9">
        <v>121.91287076261199</v>
      </c>
      <c r="P5" s="71">
        <f t="shared" si="0"/>
        <v>119.97857195362504</v>
      </c>
      <c r="Q5" s="63"/>
    </row>
    <row r="6" spans="1:16" ht="14.25">
      <c r="A6" s="2">
        <v>2</v>
      </c>
      <c r="B6" s="92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70">
        <v>110.63006657990908</v>
      </c>
      <c r="M6" s="9">
        <v>110.62903367597747</v>
      </c>
      <c r="N6" s="70">
        <v>110.65038912072391</v>
      </c>
      <c r="O6" s="9">
        <v>110.82079877448137</v>
      </c>
      <c r="P6" s="9">
        <f t="shared" si="0"/>
        <v>110.9753587154808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70">
        <v>112.5159177348226</v>
      </c>
      <c r="M7" s="9">
        <v>112.3932953921515</v>
      </c>
      <c r="N7" s="70">
        <v>112.5163484770003</v>
      </c>
      <c r="O7" s="9">
        <v>113.0585059099628</v>
      </c>
      <c r="P7" s="9">
        <f t="shared" si="0"/>
        <v>112.09406429759007</v>
      </c>
    </row>
    <row r="8" spans="1:16" s="97" customFormat="1" ht="22.5">
      <c r="A8" s="96">
        <v>4</v>
      </c>
      <c r="B8" s="9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76">
        <v>139.70533437208493</v>
      </c>
      <c r="M8" s="9">
        <v>139.27997906875672</v>
      </c>
      <c r="N8" s="70">
        <v>140.1459138880528</v>
      </c>
      <c r="O8" s="9">
        <v>139.27534845229476</v>
      </c>
      <c r="P8" s="9">
        <f t="shared" si="0"/>
        <v>139.42867954596906</v>
      </c>
    </row>
    <row r="9" spans="1:16" ht="22.5">
      <c r="A9" s="2">
        <v>5</v>
      </c>
      <c r="B9" s="9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70">
        <v>111.90562773385264</v>
      </c>
      <c r="M9" s="9">
        <v>112.06780785970638</v>
      </c>
      <c r="N9" s="70">
        <v>112.23301670691087</v>
      </c>
      <c r="O9" s="9">
        <v>112.41642733767256</v>
      </c>
      <c r="P9" s="9">
        <f t="shared" si="0"/>
        <v>111.53113674807742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70">
        <v>109.54835317419294</v>
      </c>
      <c r="M10" s="9">
        <v>109.54835317419294</v>
      </c>
      <c r="N10" s="70">
        <v>109.5410965735537</v>
      </c>
      <c r="O10" s="9">
        <v>109.54657418113133</v>
      </c>
      <c r="P10" s="9">
        <f t="shared" si="0"/>
        <v>109.27215615003168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76">
        <v>105.67470052515142</v>
      </c>
      <c r="M11" s="9">
        <v>105.28962079731534</v>
      </c>
      <c r="N11" s="70">
        <v>105.63995355694097</v>
      </c>
      <c r="O11" s="9">
        <v>106.32844424092343</v>
      </c>
      <c r="P11" s="9">
        <f t="shared" si="0"/>
        <v>105.65523715808574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76">
        <v>96.17173737109817</v>
      </c>
      <c r="M12" s="9">
        <v>96.26215865495432</v>
      </c>
      <c r="N12" s="70">
        <v>96.26215865495432</v>
      </c>
      <c r="O12" s="9">
        <v>96.59289623208127</v>
      </c>
      <c r="P12" s="9">
        <f t="shared" si="0"/>
        <v>96.47468987783272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76">
        <v>104.98258089121123</v>
      </c>
      <c r="M13" s="9">
        <v>104.03773758839434</v>
      </c>
      <c r="N13" s="70">
        <v>104.04706399451614</v>
      </c>
      <c r="O13" s="9">
        <v>104.33238338089768</v>
      </c>
      <c r="P13" s="9">
        <f t="shared" si="0"/>
        <v>104.32305180784198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76">
        <v>107.68013221339267</v>
      </c>
      <c r="M14" s="9">
        <v>107.67892496348844</v>
      </c>
      <c r="N14" s="70">
        <v>107.67892496348844</v>
      </c>
      <c r="O14" s="9">
        <v>107.67892496348844</v>
      </c>
      <c r="P14" s="9">
        <f t="shared" si="0"/>
        <v>107.62815320173024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76">
        <v>110.76029187844462</v>
      </c>
      <c r="M15" s="9">
        <v>110.62778241316072</v>
      </c>
      <c r="N15" s="70">
        <v>110.72317313620093</v>
      </c>
      <c r="O15" s="9">
        <v>110.72317313620093</v>
      </c>
      <c r="P15" s="9">
        <f t="shared" si="0"/>
        <v>110.17446318379217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76">
        <v>109.58156914665412</v>
      </c>
      <c r="M16" s="9">
        <v>109.46327103759317</v>
      </c>
      <c r="N16" s="70">
        <v>109.47046659756023</v>
      </c>
      <c r="O16" s="13">
        <v>110.04941196440626</v>
      </c>
      <c r="P16" s="13">
        <f t="shared" si="0"/>
        <v>109.32312881045937</v>
      </c>
    </row>
    <row r="17" spans="1:16" ht="25.5" customHeight="1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90" t="s">
        <v>29</v>
      </c>
    </row>
    <row r="18" spans="1:16" ht="35.25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4">
        <v>122.83764155318033</v>
      </c>
      <c r="M18" s="60">
        <v>122.9193615330605</v>
      </c>
      <c r="N18" s="35">
        <v>124.04358508783535</v>
      </c>
      <c r="O18" s="35">
        <v>125.67203635977805</v>
      </c>
      <c r="P18" s="35">
        <f>AVERAGE(D18:O18)</f>
        <v>123.55559016158212</v>
      </c>
    </row>
    <row r="19" spans="1:16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40">
        <v>152.05827971193224</v>
      </c>
      <c r="M19" s="61">
        <v>150.96387799767686</v>
      </c>
      <c r="N19" s="36">
        <v>152.57496005859525</v>
      </c>
      <c r="O19" s="36">
        <v>150.53877795427894</v>
      </c>
      <c r="P19" s="36">
        <f>AVERAGE(D19:O19)</f>
        <v>151.83532778489442</v>
      </c>
    </row>
    <row r="20" spans="1:16" ht="14.2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40">
        <v>114.78043322792783</v>
      </c>
      <c r="M20" s="61">
        <v>114.63585400336643</v>
      </c>
      <c r="N20" s="24">
        <v>114.8837354724758</v>
      </c>
      <c r="O20" s="24">
        <v>115.04623178037956</v>
      </c>
      <c r="P20" s="24">
        <f>AVERAGE(D20:O20)</f>
        <v>114.56189923061432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3">
        <v>108.81640010582578</v>
      </c>
      <c r="M21" s="53">
        <v>108.82378171921368</v>
      </c>
      <c r="N21" s="45">
        <v>108.85356653713625</v>
      </c>
      <c r="O21" s="62">
        <v>109.3678264824849</v>
      </c>
      <c r="P21" s="62">
        <f>AVERAGE(D21:O21)</f>
        <v>108.59857292721807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78">
        <v>4.972339341937682</v>
      </c>
      <c r="L23" s="33">
        <v>5.13275035407279</v>
      </c>
      <c r="M23" s="81">
        <v>6.012711782133007</v>
      </c>
      <c r="N23" s="77">
        <v>6.6802226902814565</v>
      </c>
      <c r="O23" s="33">
        <v>6.870072589622578</v>
      </c>
      <c r="P23" s="33">
        <f>(P18/'2018'!P18-1)*100</f>
        <v>4.3320037035401215</v>
      </c>
    </row>
    <row r="24" spans="1:16" ht="14.2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79">
        <v>6.333210519753463</v>
      </c>
      <c r="L24" s="39">
        <v>4.551661494040404</v>
      </c>
      <c r="M24" s="91">
        <v>3.0073012378102337</v>
      </c>
      <c r="N24" s="39">
        <v>2.9799628657933175</v>
      </c>
      <c r="O24" s="39">
        <v>2.8252447999115526</v>
      </c>
      <c r="P24" s="39">
        <f>(P19/'2018'!P19-1)*100</f>
        <v>8.963083274766426</v>
      </c>
    </row>
    <row r="25" spans="1:16" ht="14.2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79">
        <v>3.4956013469119585</v>
      </c>
      <c r="L25" s="39">
        <v>3.053965789859303</v>
      </c>
      <c r="M25" s="82">
        <v>2.68292376496706</v>
      </c>
      <c r="N25" s="39">
        <v>2.3532445401130087</v>
      </c>
      <c r="O25" s="39">
        <v>2.268568911110669</v>
      </c>
      <c r="P25" s="39">
        <f>(P20/'2018'!P20-1)*100</f>
        <v>4.041491857572699</v>
      </c>
    </row>
    <row r="26" spans="1:16" ht="29.25" thickBot="1">
      <c r="A26" s="20">
        <v>4</v>
      </c>
      <c r="B26" s="5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80">
        <v>2.883777131720211</v>
      </c>
      <c r="L26" s="42">
        <v>2.7249826271293687</v>
      </c>
      <c r="M26" s="83">
        <v>2.611207784975189</v>
      </c>
      <c r="N26" s="42">
        <v>2.2137494840241745</v>
      </c>
      <c r="O26" s="42">
        <v>2.14678906678476</v>
      </c>
      <c r="P26" s="42">
        <f>(P21/'2018'!P21-1)*100</f>
        <v>3.000841376780583</v>
      </c>
    </row>
    <row r="29" spans="8:9" ht="14.25">
      <c r="H29" s="63"/>
      <c r="I29" s="89"/>
    </row>
    <row r="33" spans="4:16" ht="14.25">
      <c r="D33" s="18">
        <f>SUMPRODUCT($C$6:$C$16,D6:D16)</f>
        <v>6860.68826303629</v>
      </c>
      <c r="E33" s="18">
        <f aca="true" t="shared" si="1" ref="E33:P33">SUMPRODUCT($C$6:$C$16,E6:E16)</f>
        <v>6928.858255550133</v>
      </c>
      <c r="F33" s="18">
        <f t="shared" si="1"/>
        <v>7014.6290780922645</v>
      </c>
      <c r="G33" s="18">
        <f t="shared" si="1"/>
        <v>7025.880268893923</v>
      </c>
      <c r="H33" s="18">
        <f t="shared" si="1"/>
        <v>7041.114037264873</v>
      </c>
      <c r="I33" s="18">
        <f t="shared" si="1"/>
        <v>7012.96902137005</v>
      </c>
      <c r="J33" s="18">
        <f t="shared" si="1"/>
        <v>7005.124984374577</v>
      </c>
      <c r="K33" s="18">
        <f t="shared" si="1"/>
        <v>6997.674154282468</v>
      </c>
      <c r="L33" s="18">
        <f t="shared" si="1"/>
        <v>7004.198542669893</v>
      </c>
      <c r="M33" s="18">
        <f t="shared" si="1"/>
        <v>6992.504510243886</v>
      </c>
      <c r="N33" s="18">
        <f t="shared" si="1"/>
        <v>7009.52789248712</v>
      </c>
      <c r="O33" s="18">
        <f t="shared" si="1"/>
        <v>7018.48733441801</v>
      </c>
      <c r="P33" s="18">
        <f t="shared" si="1"/>
        <v>6992.638028556958</v>
      </c>
    </row>
    <row r="34" spans="4:16" ht="14.25">
      <c r="D34" s="63">
        <v>61.51690781302245</v>
      </c>
      <c r="E34" s="63">
        <v>61.51690781302245</v>
      </c>
      <c r="F34" s="63">
        <v>61.51690781302245</v>
      </c>
      <c r="G34" s="63">
        <v>61.51690781302245</v>
      </c>
      <c r="H34" s="63">
        <v>61.51690781302245</v>
      </c>
      <c r="I34" s="63">
        <v>61.51690781302245</v>
      </c>
      <c r="J34" s="63">
        <v>61.51690781302245</v>
      </c>
      <c r="K34" s="63">
        <v>61.51690781302245</v>
      </c>
      <c r="L34" s="63">
        <v>61.51690781302245</v>
      </c>
      <c r="M34" s="63">
        <v>61.51690781302245</v>
      </c>
      <c r="N34" s="63">
        <v>61.51690781302245</v>
      </c>
      <c r="O34" s="63">
        <v>61.51690781302245</v>
      </c>
      <c r="P34" s="63">
        <v>61.51690781302245</v>
      </c>
    </row>
    <row r="36" spans="3:16" ht="14.25">
      <c r="C36" s="18" t="s">
        <v>52</v>
      </c>
      <c r="D36" s="89">
        <f>D33/D34</f>
        <v>111.5252457729021</v>
      </c>
      <c r="E36" s="89">
        <f aca="true" t="shared" si="2" ref="E36:P36">E33/E34</f>
        <v>112.63339627879297</v>
      </c>
      <c r="F36" s="89">
        <f t="shared" si="2"/>
        <v>114.02766048340527</v>
      </c>
      <c r="G36" s="89">
        <f t="shared" si="2"/>
        <v>114.21055639286574</v>
      </c>
      <c r="H36" s="89">
        <f t="shared" si="2"/>
        <v>114.45819186273123</v>
      </c>
      <c r="I36" s="89">
        <f t="shared" si="2"/>
        <v>114.0006751100952</v>
      </c>
      <c r="J36" s="89">
        <f t="shared" si="2"/>
        <v>113.87316484869986</v>
      </c>
      <c r="K36" s="89">
        <f t="shared" si="2"/>
        <v>113.7520464382174</v>
      </c>
      <c r="L36" s="89">
        <f t="shared" si="2"/>
        <v>113.85810489627994</v>
      </c>
      <c r="M36" s="89">
        <f t="shared" si="2"/>
        <v>113.66801028909406</v>
      </c>
      <c r="N36" s="89">
        <f t="shared" si="2"/>
        <v>113.94473717359507</v>
      </c>
      <c r="O36" s="89">
        <f t="shared" si="2"/>
        <v>114.09037911577659</v>
      </c>
      <c r="P36" s="89">
        <f t="shared" si="2"/>
        <v>113.67018072187129</v>
      </c>
    </row>
  </sheetData>
  <sheetProtection/>
  <mergeCells count="1">
    <mergeCell ref="A1:P1"/>
  </mergeCells>
  <printOptions/>
  <pageMargins left="0.15748031496062992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D5" sqref="D5:O5"/>
    </sheetView>
  </sheetViews>
  <sheetFormatPr defaultColWidth="9.140625" defaultRowHeight="15"/>
  <cols>
    <col min="1" max="1" width="4.28125" style="18" bestFit="1" customWidth="1"/>
    <col min="2" max="2" width="32.421875" style="18" customWidth="1"/>
    <col min="3" max="3" width="8.8515625" style="18" bestFit="1" customWidth="1"/>
    <col min="4" max="4" width="6.57421875" style="18" bestFit="1" customWidth="1"/>
    <col min="5" max="5" width="7.00390625" style="18" bestFit="1" customWidth="1"/>
    <col min="6" max="6" width="7.28125" style="18" bestFit="1" customWidth="1"/>
    <col min="7" max="7" width="6.8515625" style="18" bestFit="1" customWidth="1"/>
    <col min="8" max="8" width="8.28125" style="18" customWidth="1"/>
    <col min="9" max="9" width="6.7109375" style="18" bestFit="1" customWidth="1"/>
    <col min="10" max="10" width="6.57421875" style="18" bestFit="1" customWidth="1"/>
    <col min="11" max="11" width="7.140625" style="18" bestFit="1" customWidth="1"/>
    <col min="12" max="12" width="7.00390625" style="18" bestFit="1" customWidth="1"/>
    <col min="13" max="13" width="6.7109375" style="18" bestFit="1" customWidth="1"/>
    <col min="14" max="14" width="7.28125" style="18" bestFit="1" customWidth="1"/>
    <col min="15" max="15" width="7.00390625" style="18" bestFit="1" customWidth="1"/>
    <col min="16" max="16" width="7.57421875" style="0" bestFit="1" customWidth="1"/>
    <col min="17" max="17" width="5.28125" style="18" customWidth="1"/>
    <col min="18" max="16384" width="9.140625" style="18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9.25" thickBot="1">
      <c r="A2" s="5" t="s">
        <v>0</v>
      </c>
      <c r="B2" s="5" t="s">
        <v>13</v>
      </c>
      <c r="C2" s="98" t="s">
        <v>14</v>
      </c>
      <c r="D2" s="99">
        <v>43831</v>
      </c>
      <c r="E2" s="99">
        <v>43862</v>
      </c>
      <c r="F2" s="99">
        <v>43891</v>
      </c>
      <c r="G2" s="99">
        <v>43922</v>
      </c>
      <c r="H2" s="99">
        <v>43952</v>
      </c>
      <c r="I2" s="99">
        <v>43983</v>
      </c>
      <c r="J2" s="99">
        <v>44013</v>
      </c>
      <c r="K2" s="99">
        <v>44044</v>
      </c>
      <c r="L2" s="99">
        <v>44075</v>
      </c>
      <c r="M2" s="99">
        <v>44105</v>
      </c>
      <c r="N2" s="110">
        <v>44136</v>
      </c>
      <c r="O2" s="99">
        <v>44166</v>
      </c>
      <c r="P2" s="55" t="s">
        <v>29</v>
      </c>
    </row>
    <row r="3" spans="1:17" ht="15" thickBot="1">
      <c r="A3" s="26"/>
      <c r="B3" s="26" t="s">
        <v>17</v>
      </c>
      <c r="C3" s="27"/>
      <c r="D3" s="73">
        <f>(D4/'2019'!D4-1)*100</f>
        <v>3.726055711866594</v>
      </c>
      <c r="E3" s="73">
        <f>(E4/'2019'!E4-1)*100</f>
        <v>3.742506104162757</v>
      </c>
      <c r="F3" s="73">
        <f>(F4/'2019'!F4-1)*100</f>
        <v>3.4158214912870077</v>
      </c>
      <c r="G3" s="73">
        <f>(G4/'2019'!G4-1)*100</f>
        <v>3.2959177313637733</v>
      </c>
      <c r="H3" s="73">
        <f>(H4/'2019'!H4-1)*100</f>
        <v>3.1567071652710332</v>
      </c>
      <c r="I3" s="73">
        <f>(I4/'2019'!I4-1)*100</f>
        <v>3.169111180604922</v>
      </c>
      <c r="J3" s="73">
        <f>(J4/'2019'!J4-1)*100</f>
        <v>3.338978298250428</v>
      </c>
      <c r="K3" s="73">
        <f>(K4/'2019'!K4-1)*100</f>
        <v>3.3301246737222456</v>
      </c>
      <c r="L3" s="73">
        <f>(L4/'2019'!L4-1)*100</f>
        <v>3.122764041581716</v>
      </c>
      <c r="M3" s="73">
        <f>(M4/'2019'!M4-1)*100</f>
        <v>3.099294944898001</v>
      </c>
      <c r="N3" s="111">
        <f>(N4/'2019'!N4-1)*100</f>
        <v>2.9621595653420263</v>
      </c>
      <c r="O3" s="111">
        <f>(O4/'2019'!O4-1)*100</f>
        <v>3.152626042808304</v>
      </c>
      <c r="P3" s="73">
        <f>(P4/'2019'!P4-1)*100</f>
        <v>3.291074288662754</v>
      </c>
      <c r="Q3" s="63"/>
    </row>
    <row r="4" spans="1:17" ht="15" thickBot="1">
      <c r="A4" s="26"/>
      <c r="B4" s="26" t="s">
        <v>16</v>
      </c>
      <c r="C4" s="30">
        <v>100</v>
      </c>
      <c r="D4" s="27">
        <v>117.60369375618045</v>
      </c>
      <c r="E4" s="27">
        <v>118.91515573995274</v>
      </c>
      <c r="F4" s="27">
        <v>120.20475534340736</v>
      </c>
      <c r="G4" s="27">
        <v>120.6693322619412</v>
      </c>
      <c r="H4" s="27">
        <v>120.93245068258962</v>
      </c>
      <c r="I4" s="27">
        <v>120.73846138578162</v>
      </c>
      <c r="J4" s="27">
        <v>120.50064630809364</v>
      </c>
      <c r="K4" s="27">
        <v>119.86815731785312</v>
      </c>
      <c r="L4" s="27">
        <v>119.5353296792546</v>
      </c>
      <c r="M4" s="27">
        <v>119.42589973097205</v>
      </c>
      <c r="N4" s="112">
        <v>119.83818697864315</v>
      </c>
      <c r="O4" s="27">
        <v>120.79246344977999</v>
      </c>
      <c r="P4" s="27">
        <f aca="true" t="shared" si="0" ref="P4:P16">AVERAGE(D4:O4)</f>
        <v>119.91871105287079</v>
      </c>
      <c r="Q4" s="89"/>
    </row>
    <row r="5" spans="1:16" ht="14.25">
      <c r="A5" s="2">
        <v>1</v>
      </c>
      <c r="B5" s="92" t="s">
        <v>1</v>
      </c>
      <c r="C5" s="118">
        <v>38.48309218697755</v>
      </c>
      <c r="D5" s="71">
        <v>122.99688270413596</v>
      </c>
      <c r="E5" s="71">
        <v>124.75831789194397</v>
      </c>
      <c r="F5" s="71">
        <v>126.15292684399267</v>
      </c>
      <c r="G5" s="71">
        <v>126.52947503468366</v>
      </c>
      <c r="H5" s="71">
        <v>127.00190981671045</v>
      </c>
      <c r="I5" s="71">
        <v>126.44389812790803</v>
      </c>
      <c r="J5" s="71">
        <v>125.55035398302412</v>
      </c>
      <c r="K5" s="71">
        <v>124.08814589646991</v>
      </c>
      <c r="L5" s="119">
        <v>123.27074048840994</v>
      </c>
      <c r="M5" s="71">
        <v>123.3254901765626</v>
      </c>
      <c r="N5" s="119">
        <v>123.6711497496941</v>
      </c>
      <c r="O5" s="71">
        <v>125.54460927492197</v>
      </c>
      <c r="P5" s="124">
        <f t="shared" si="0"/>
        <v>124.94449166570475</v>
      </c>
    </row>
    <row r="6" spans="1:16" ht="14.25">
      <c r="A6" s="2">
        <v>2</v>
      </c>
      <c r="B6" s="92" t="s">
        <v>2</v>
      </c>
      <c r="C6" s="16">
        <v>3.7298588938547574</v>
      </c>
      <c r="D6" s="9">
        <v>110.79790054317237</v>
      </c>
      <c r="E6" s="9">
        <v>110.80131433227567</v>
      </c>
      <c r="F6" s="9">
        <v>110.85223539190778</v>
      </c>
      <c r="G6" s="9">
        <v>111.02660952817484</v>
      </c>
      <c r="H6" s="9">
        <v>111.14652285541474</v>
      </c>
      <c r="I6" s="9">
        <v>111.65437729519634</v>
      </c>
      <c r="J6" s="9">
        <v>111.65437729519634</v>
      </c>
      <c r="K6" s="9">
        <v>111.65437729519634</v>
      </c>
      <c r="L6" s="120">
        <v>109.92666370210476</v>
      </c>
      <c r="M6" s="9">
        <v>109.92619254725565</v>
      </c>
      <c r="N6" s="120">
        <v>109.9334034578551</v>
      </c>
      <c r="O6" s="9">
        <v>110.63591711762804</v>
      </c>
      <c r="P6" s="125">
        <f t="shared" si="0"/>
        <v>110.83415761344816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113.44118373306024</v>
      </c>
      <c r="E7" s="9">
        <v>113.71435413614887</v>
      </c>
      <c r="F7" s="9">
        <v>114.02597157893618</v>
      </c>
      <c r="G7" s="9">
        <v>114.36123039725614</v>
      </c>
      <c r="H7" s="9">
        <v>114.47097875353778</v>
      </c>
      <c r="I7" s="9">
        <v>114.68212930442898</v>
      </c>
      <c r="J7" s="9">
        <v>114.60186320016322</v>
      </c>
      <c r="K7" s="9">
        <v>114.60894716239402</v>
      </c>
      <c r="L7" s="120">
        <v>114.74640880146079</v>
      </c>
      <c r="M7" s="9">
        <v>114.62900707771637</v>
      </c>
      <c r="N7" s="120">
        <v>114.69440078154246</v>
      </c>
      <c r="O7" s="9">
        <v>116.10604074050202</v>
      </c>
      <c r="P7" s="125">
        <f t="shared" si="0"/>
        <v>114.50687630559558</v>
      </c>
    </row>
    <row r="8" spans="1:16" s="97" customFormat="1" ht="21.75" customHeight="1">
      <c r="A8" s="96">
        <v>4</v>
      </c>
      <c r="B8" s="93" t="s">
        <v>4</v>
      </c>
      <c r="C8" s="16">
        <v>11.61651665881774</v>
      </c>
      <c r="D8" s="9">
        <v>139.34667842842575</v>
      </c>
      <c r="E8" s="9">
        <v>143.6389397063549</v>
      </c>
      <c r="F8" s="9">
        <v>148.52691763374568</v>
      </c>
      <c r="G8" s="9">
        <v>151.00375321080978</v>
      </c>
      <c r="H8" s="9">
        <v>151.31789630101127</v>
      </c>
      <c r="I8" s="9">
        <v>152.94971684873974</v>
      </c>
      <c r="J8" s="9">
        <v>152.63792239196877</v>
      </c>
      <c r="K8" s="58">
        <v>151.47483662157046</v>
      </c>
      <c r="L8" s="121">
        <v>151.62114568041764</v>
      </c>
      <c r="M8" s="9">
        <v>150.64682471701553</v>
      </c>
      <c r="N8" s="120">
        <v>152.8860121094746</v>
      </c>
      <c r="O8" s="9">
        <v>153.54184194570766</v>
      </c>
      <c r="P8" s="125">
        <f t="shared" si="0"/>
        <v>149.96604046627013</v>
      </c>
    </row>
    <row r="9" spans="1:16" ht="27" customHeight="1">
      <c r="A9" s="2">
        <v>5</v>
      </c>
      <c r="B9" s="93" t="s">
        <v>5</v>
      </c>
      <c r="C9" s="16">
        <v>6.345305011313683</v>
      </c>
      <c r="D9" s="9">
        <v>112.6142855521282</v>
      </c>
      <c r="E9" s="9">
        <v>112.69501823621853</v>
      </c>
      <c r="F9" s="9">
        <v>113.00431545011683</v>
      </c>
      <c r="G9" s="9">
        <v>113.2791477120525</v>
      </c>
      <c r="H9" s="9">
        <v>113.63265397645071</v>
      </c>
      <c r="I9" s="9">
        <v>113.74240276655094</v>
      </c>
      <c r="J9" s="9">
        <v>113.81688257201739</v>
      </c>
      <c r="K9" s="9">
        <v>113.76553686187032</v>
      </c>
      <c r="L9" s="120">
        <v>113.83898803617795</v>
      </c>
      <c r="M9" s="9">
        <v>113.77911859430819</v>
      </c>
      <c r="N9" s="120">
        <v>113.8777735980749</v>
      </c>
      <c r="O9" s="9">
        <v>113.88245490433395</v>
      </c>
      <c r="P9" s="125">
        <f t="shared" si="0"/>
        <v>113.49404818835836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109.54657418113133</v>
      </c>
      <c r="E10" s="9">
        <v>109.54657418113133</v>
      </c>
      <c r="F10" s="9">
        <v>109.54657418113133</v>
      </c>
      <c r="G10" s="9">
        <v>109.69416243925099</v>
      </c>
      <c r="H10" s="9">
        <v>109.88274332717954</v>
      </c>
      <c r="I10" s="9">
        <v>110.49183228589429</v>
      </c>
      <c r="J10" s="9">
        <v>110.49183228589429</v>
      </c>
      <c r="K10" s="9">
        <v>110.49183228589429</v>
      </c>
      <c r="L10" s="120">
        <v>110.49183228589429</v>
      </c>
      <c r="M10" s="9">
        <v>110.50232785392576</v>
      </c>
      <c r="N10" s="120">
        <v>110.582802343463</v>
      </c>
      <c r="O10" s="9">
        <v>110.64512262184249</v>
      </c>
      <c r="P10" s="125">
        <f t="shared" si="0"/>
        <v>110.15951752271941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106.38328437311041</v>
      </c>
      <c r="E11" s="9">
        <v>106.93984401632056</v>
      </c>
      <c r="F11" s="9">
        <v>108.04251713840637</v>
      </c>
      <c r="G11" s="9">
        <v>107.65505547679604</v>
      </c>
      <c r="H11" s="9">
        <v>107.55818918421164</v>
      </c>
      <c r="I11" s="9">
        <v>105.83875136417912</v>
      </c>
      <c r="J11" s="9">
        <v>106.78289374036856</v>
      </c>
      <c r="K11" s="9">
        <v>107.29649470899584</v>
      </c>
      <c r="L11" s="121">
        <v>107.44302437102284</v>
      </c>
      <c r="M11" s="9">
        <v>107.41390362877728</v>
      </c>
      <c r="N11" s="120">
        <v>107.33293744805773</v>
      </c>
      <c r="O11" s="9">
        <v>107.28263410969087</v>
      </c>
      <c r="P11" s="125">
        <f t="shared" si="0"/>
        <v>107.1641274633281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96.74170592650017</v>
      </c>
      <c r="E12" s="9">
        <v>96.87140377486632</v>
      </c>
      <c r="F12" s="9">
        <v>96.9011110981851</v>
      </c>
      <c r="G12" s="9">
        <v>97.08712755618076</v>
      </c>
      <c r="H12" s="9">
        <v>97.09179812389378</v>
      </c>
      <c r="I12" s="9">
        <v>97.07830618637266</v>
      </c>
      <c r="J12" s="9">
        <v>96.66585334212773</v>
      </c>
      <c r="K12" s="9">
        <v>96.66585334212773</v>
      </c>
      <c r="L12" s="121">
        <v>96.66585334212773</v>
      </c>
      <c r="M12" s="9">
        <v>96.64933293860561</v>
      </c>
      <c r="N12" s="120">
        <v>96.87375413615214</v>
      </c>
      <c r="O12" s="9">
        <v>96.87378803625003</v>
      </c>
      <c r="P12" s="125">
        <f t="shared" si="0"/>
        <v>96.84715731694916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104.39354998820842</v>
      </c>
      <c r="E13" s="9">
        <v>104.40514355321933</v>
      </c>
      <c r="F13" s="9">
        <v>104.48186408208157</v>
      </c>
      <c r="G13" s="9">
        <v>104.52166692911527</v>
      </c>
      <c r="H13" s="9">
        <v>104.7946626349473</v>
      </c>
      <c r="I13" s="9">
        <v>104.94529630108086</v>
      </c>
      <c r="J13" s="9">
        <v>104.94390679576142</v>
      </c>
      <c r="K13" s="9">
        <v>104.95050716349799</v>
      </c>
      <c r="L13" s="121">
        <v>104.69921336818757</v>
      </c>
      <c r="M13" s="9">
        <v>104.71126200092957</v>
      </c>
      <c r="N13" s="120">
        <v>104.76768389907562</v>
      </c>
      <c r="O13" s="9">
        <v>104.7827162651992</v>
      </c>
      <c r="P13" s="125">
        <f t="shared" si="0"/>
        <v>104.69978941510867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108.78312740840857</v>
      </c>
      <c r="E14" s="9">
        <v>109.0250504394341</v>
      </c>
      <c r="F14" s="9">
        <v>109.0250504394341</v>
      </c>
      <c r="G14" s="9">
        <v>109.0250504394341</v>
      </c>
      <c r="H14" s="9">
        <v>109.0250504394341</v>
      </c>
      <c r="I14" s="9">
        <v>109.0250504394341</v>
      </c>
      <c r="J14" s="9">
        <v>109.0250504394341</v>
      </c>
      <c r="K14" s="9">
        <v>109.0250504394341</v>
      </c>
      <c r="L14" s="121">
        <v>109.0250504394341</v>
      </c>
      <c r="M14" s="9">
        <v>109.0250504394341</v>
      </c>
      <c r="N14" s="120">
        <v>109.09206234044305</v>
      </c>
      <c r="O14" s="9">
        <v>109.09206234044305</v>
      </c>
      <c r="P14" s="125">
        <f t="shared" si="0"/>
        <v>109.01605883701683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110.72470842590276</v>
      </c>
      <c r="E15" s="9">
        <v>111.32981884435384</v>
      </c>
      <c r="F15" s="9">
        <v>111.24548609952822</v>
      </c>
      <c r="G15" s="9">
        <v>111.24571086704587</v>
      </c>
      <c r="H15" s="9">
        <v>111.26563406948775</v>
      </c>
      <c r="I15" s="9">
        <v>111.31072794410002</v>
      </c>
      <c r="J15" s="9">
        <v>112.4633887732091</v>
      </c>
      <c r="K15" s="9">
        <v>112.46677997978618</v>
      </c>
      <c r="L15" s="121">
        <v>112.43864498936873</v>
      </c>
      <c r="M15" s="9">
        <v>112.4384201183729</v>
      </c>
      <c r="N15" s="120">
        <v>112.44492926536337</v>
      </c>
      <c r="O15" s="9">
        <v>112.85413722020695</v>
      </c>
      <c r="P15" s="125">
        <f t="shared" si="0"/>
        <v>111.85236554972714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110.07784428167815</v>
      </c>
      <c r="E16" s="13">
        <v>110.09185413013574</v>
      </c>
      <c r="F16" s="13">
        <v>110.09437712147842</v>
      </c>
      <c r="G16" s="13">
        <v>110.52293233726134</v>
      </c>
      <c r="H16" s="13">
        <v>110.84697829464302</v>
      </c>
      <c r="I16" s="13">
        <v>110.26678805633127</v>
      </c>
      <c r="J16" s="13">
        <v>110.27945716929415</v>
      </c>
      <c r="K16" s="13">
        <v>110.38881012213616</v>
      </c>
      <c r="L16" s="122">
        <v>110.38597472243575</v>
      </c>
      <c r="M16" s="13">
        <v>110.39830129571237</v>
      </c>
      <c r="N16" s="123">
        <v>110.40305298248859</v>
      </c>
      <c r="O16" s="13">
        <v>110.40021002341341</v>
      </c>
      <c r="P16" s="126">
        <f t="shared" si="0"/>
        <v>110.34638171141735</v>
      </c>
    </row>
    <row r="17" spans="1:16" ht="29.25" thickBot="1">
      <c r="A17" s="48"/>
      <c r="B17" s="26" t="s">
        <v>18</v>
      </c>
      <c r="C17" s="26"/>
      <c r="D17" s="47">
        <v>43831</v>
      </c>
      <c r="E17" s="47">
        <v>43862</v>
      </c>
      <c r="F17" s="47">
        <v>43891</v>
      </c>
      <c r="G17" s="47">
        <v>43922</v>
      </c>
      <c r="H17" s="87">
        <v>43952</v>
      </c>
      <c r="I17" s="47">
        <v>43983</v>
      </c>
      <c r="J17" s="47">
        <v>44013</v>
      </c>
      <c r="K17" s="47">
        <v>44044</v>
      </c>
      <c r="L17" s="47">
        <v>44075</v>
      </c>
      <c r="M17" s="47">
        <v>44105</v>
      </c>
      <c r="N17" s="113">
        <v>44136</v>
      </c>
      <c r="O17" s="47">
        <v>44166</v>
      </c>
      <c r="P17" s="90" t="s">
        <v>29</v>
      </c>
    </row>
    <row r="18" spans="1:16" ht="33" customHeight="1">
      <c r="A18" s="75">
        <v>1</v>
      </c>
      <c r="B18" s="3" t="s">
        <v>19</v>
      </c>
      <c r="C18" s="34">
        <v>37.07</v>
      </c>
      <c r="D18" s="34">
        <v>127.03149019933274</v>
      </c>
      <c r="E18" s="84">
        <v>128.96595535813685</v>
      </c>
      <c r="F18" s="84">
        <v>130.49096744953758</v>
      </c>
      <c r="G18" s="100">
        <v>130.98156989168996</v>
      </c>
      <c r="H18" s="105">
        <v>131.7742157883061</v>
      </c>
      <c r="I18" s="35">
        <v>131.56221352993518</v>
      </c>
      <c r="J18" s="35">
        <v>130.79141442296856</v>
      </c>
      <c r="K18" s="35">
        <v>129.2124363243482</v>
      </c>
      <c r="L18" s="34">
        <v>128.32507424745137</v>
      </c>
      <c r="M18" s="60">
        <v>128.38018207127433</v>
      </c>
      <c r="N18" s="100">
        <v>128.6460365045555</v>
      </c>
      <c r="O18" s="35">
        <v>130.74019088647148</v>
      </c>
      <c r="P18" s="127">
        <f>AVERAGE(D18:O18)</f>
        <v>129.74181222283394</v>
      </c>
    </row>
    <row r="19" spans="1:16" ht="35.25">
      <c r="A19" s="75">
        <v>2</v>
      </c>
      <c r="B19" s="38" t="s">
        <v>20</v>
      </c>
      <c r="C19" s="40">
        <v>8.68</v>
      </c>
      <c r="D19" s="40">
        <v>150.0981594687551</v>
      </c>
      <c r="E19" s="85">
        <v>153.9996434325736</v>
      </c>
      <c r="F19" s="85">
        <v>158.8517544117144</v>
      </c>
      <c r="G19" s="101">
        <v>161.2533792448678</v>
      </c>
      <c r="H19" s="106">
        <v>160.91496476996673</v>
      </c>
      <c r="I19" s="36">
        <v>160.47838491789005</v>
      </c>
      <c r="J19" s="36">
        <v>161.31987047759768</v>
      </c>
      <c r="K19" s="40">
        <v>160.50324783778385</v>
      </c>
      <c r="L19" s="40">
        <v>160.80362480733618</v>
      </c>
      <c r="M19" s="61">
        <v>159.5669252008532</v>
      </c>
      <c r="N19" s="101">
        <v>162.11969038973524</v>
      </c>
      <c r="O19" s="36">
        <v>162.6533297543922</v>
      </c>
      <c r="P19" s="128">
        <f>AVERAGE(D19:O19)</f>
        <v>159.38024789278884</v>
      </c>
    </row>
    <row r="20" spans="1:16" ht="14.25">
      <c r="A20" s="75">
        <v>3</v>
      </c>
      <c r="B20" s="1" t="s">
        <v>31</v>
      </c>
      <c r="C20" s="40">
        <v>62.93</v>
      </c>
      <c r="D20" s="40">
        <v>115.18367213754881</v>
      </c>
      <c r="E20" s="85">
        <v>116.18273614772032</v>
      </c>
      <c r="F20" s="85">
        <v>117.39490988683669</v>
      </c>
      <c r="G20" s="102">
        <v>117.92303513101794</v>
      </c>
      <c r="H20" s="106">
        <v>118.09909372628788</v>
      </c>
      <c r="I20" s="36">
        <v>118.25472485692173</v>
      </c>
      <c r="J20" s="36">
        <v>118.36659042326707</v>
      </c>
      <c r="K20" s="40">
        <v>118.25633348970571</v>
      </c>
      <c r="L20" s="40">
        <v>118.31964666976499</v>
      </c>
      <c r="M20" s="61">
        <v>118.11043400062111</v>
      </c>
      <c r="N20" s="102">
        <v>118.5570824234318</v>
      </c>
      <c r="O20" s="24">
        <v>118.9003820522668</v>
      </c>
      <c r="P20" s="129">
        <f>AVERAGE(D20:O20)</f>
        <v>117.7957200787826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109.59774970573993</v>
      </c>
      <c r="E21" s="86">
        <v>110.13245940442441</v>
      </c>
      <c r="F21" s="86">
        <v>110.76228442146027</v>
      </c>
      <c r="G21" s="103">
        <v>110.99067095601212</v>
      </c>
      <c r="H21" s="104">
        <v>111.24903941411836</v>
      </c>
      <c r="I21" s="46">
        <v>111.49941759291326</v>
      </c>
      <c r="J21" s="46">
        <v>111.49455222608016</v>
      </c>
      <c r="K21" s="46">
        <v>111.49730580320413</v>
      </c>
      <c r="L21" s="43">
        <v>111.52269146260585</v>
      </c>
      <c r="M21" s="53">
        <v>111.47786506318519</v>
      </c>
      <c r="N21" s="114">
        <v>111.58755866331697</v>
      </c>
      <c r="O21" s="62">
        <v>111.90040609075186</v>
      </c>
      <c r="P21" s="45">
        <f>AVERAGE(D21:O21)</f>
        <v>111.14266673365104</v>
      </c>
    </row>
    <row r="22" spans="1:16" ht="15" customHeight="1" thickBot="1">
      <c r="A22" s="19"/>
      <c r="B22" s="54" t="s">
        <v>27</v>
      </c>
      <c r="C22" s="130"/>
      <c r="D22" s="131"/>
      <c r="E22" s="132"/>
      <c r="F22" s="132"/>
      <c r="G22" s="132"/>
      <c r="H22" s="133"/>
      <c r="I22" s="132"/>
      <c r="J22" s="132"/>
      <c r="K22" s="132"/>
      <c r="L22" s="132"/>
      <c r="M22" s="132"/>
      <c r="N22" s="132"/>
      <c r="O22" s="132"/>
      <c r="P22" s="132"/>
    </row>
    <row r="23" spans="1:17" ht="14.25">
      <c r="A23" s="19">
        <v>1</v>
      </c>
      <c r="B23" s="34" t="s">
        <v>23</v>
      </c>
      <c r="C23" s="33">
        <v>37.07</v>
      </c>
      <c r="D23" s="50">
        <v>6.422067241036777</v>
      </c>
      <c r="E23" s="78">
        <v>6.557245652743693</v>
      </c>
      <c r="F23" s="78">
        <v>5.855108758672656</v>
      </c>
      <c r="G23" s="78">
        <v>5.178600401310551</v>
      </c>
      <c r="H23" s="78">
        <v>5.187034677330615</v>
      </c>
      <c r="I23" s="78">
        <v>4.693913672783245</v>
      </c>
      <c r="J23" s="107">
        <v>4.853189326001606</v>
      </c>
      <c r="K23" s="78">
        <v>4.781709757827279</v>
      </c>
      <c r="L23" s="78">
        <v>4.467224073082976</v>
      </c>
      <c r="M23" s="78">
        <v>4.442604053670651</v>
      </c>
      <c r="N23" s="115">
        <v>3.710350207518709</v>
      </c>
      <c r="O23" s="115">
        <f>((O18/'2019'!O18)-1)*100</f>
        <v>4.032841890286676</v>
      </c>
      <c r="P23" s="33">
        <f>(P18/'2019'!P18-1)*100</f>
        <v>5.006832999754751</v>
      </c>
      <c r="Q23" s="4"/>
    </row>
    <row r="24" spans="1:17" ht="14.25">
      <c r="A24" s="19">
        <v>2</v>
      </c>
      <c r="B24" s="40" t="s">
        <v>24</v>
      </c>
      <c r="C24" s="39">
        <v>8.68</v>
      </c>
      <c r="D24" s="51">
        <v>3.9620291582104894</v>
      </c>
      <c r="E24" s="79">
        <v>3.161260117717024</v>
      </c>
      <c r="F24" s="79">
        <v>2.88233945767824</v>
      </c>
      <c r="G24" s="79">
        <v>4.123121292327059</v>
      </c>
      <c r="H24" s="79">
        <v>3.4581832694463133</v>
      </c>
      <c r="I24" s="79">
        <v>4.680962066932581</v>
      </c>
      <c r="J24" s="108">
        <v>5.721519759041294</v>
      </c>
      <c r="K24" s="79">
        <v>5.920173745067259</v>
      </c>
      <c r="L24" s="79">
        <v>5.751311347183208</v>
      </c>
      <c r="M24" s="79">
        <v>5.698745499442404</v>
      </c>
      <c r="N24" s="116">
        <v>6.255764594317714</v>
      </c>
      <c r="O24" s="116">
        <f>((O19/'2019'!O19)-1)*100</f>
        <v>8.04746256395985</v>
      </c>
      <c r="P24" s="39">
        <f>(P19/'2019'!P19-1)*100</f>
        <v>4.969146652472967</v>
      </c>
      <c r="Q24" s="4"/>
    </row>
    <row r="25" spans="1:17" ht="14.25">
      <c r="A25" s="19">
        <v>3</v>
      </c>
      <c r="B25" s="40" t="s">
        <v>25</v>
      </c>
      <c r="C25" s="39">
        <v>62.93</v>
      </c>
      <c r="D25" s="51">
        <v>2.4070766814701994</v>
      </c>
      <c r="E25" s="79">
        <v>2.3642183646497283</v>
      </c>
      <c r="F25" s="79">
        <v>2.247575015287473</v>
      </c>
      <c r="G25" s="79">
        <v>2.493820349222431</v>
      </c>
      <c r="H25" s="79">
        <v>2.4344288107093437</v>
      </c>
      <c r="I25" s="79">
        <v>2.9614839126670844</v>
      </c>
      <c r="J25" s="108">
        <v>3.178826953373459</v>
      </c>
      <c r="K25" s="79">
        <v>3.1121207665138817</v>
      </c>
      <c r="L25" s="79">
        <v>3.0834640907906996</v>
      </c>
      <c r="M25" s="79">
        <v>3.0309714421045353</v>
      </c>
      <c r="N25" s="116">
        <v>3.197447346091953</v>
      </c>
      <c r="O25" s="116">
        <f>((O20/'2019'!O20)-1)*100</f>
        <v>3.3500882316986447</v>
      </c>
      <c r="P25" s="39">
        <f>(P20/'2019'!P20-1)*100</f>
        <v>2.8227716805380165</v>
      </c>
      <c r="Q25" s="4"/>
    </row>
    <row r="26" spans="1:17" ht="29.25" thickBot="1">
      <c r="A26" s="20">
        <v>4</v>
      </c>
      <c r="B26" s="53" t="s">
        <v>26</v>
      </c>
      <c r="C26" s="42">
        <v>54.25</v>
      </c>
      <c r="D26" s="52">
        <v>2.0725626401799646</v>
      </c>
      <c r="E26" s="80">
        <v>2.1875917247729637</v>
      </c>
      <c r="F26" s="80">
        <v>2.103031125600685</v>
      </c>
      <c r="G26" s="80">
        <v>2.122382080949925</v>
      </c>
      <c r="H26" s="80">
        <v>2.2003980514476496</v>
      </c>
      <c r="I26" s="80">
        <v>2.5735146040257506</v>
      </c>
      <c r="J26" s="109">
        <v>2.607567582578074</v>
      </c>
      <c r="K26" s="80">
        <v>2.486369976731906</v>
      </c>
      <c r="L26" s="80">
        <v>2.4870252591963737</v>
      </c>
      <c r="M26" s="80">
        <v>2.43888174261353</v>
      </c>
      <c r="N26" s="117">
        <v>2.5116238384784495</v>
      </c>
      <c r="O26" s="117">
        <f>((O21/'2019'!O21)-1)*100</f>
        <v>2.315653231595083</v>
      </c>
      <c r="P26" s="42">
        <f>(P21/'2019'!P21-1)*100</f>
        <v>2.342658598412717</v>
      </c>
      <c r="Q26" s="4"/>
    </row>
    <row r="29" spans="3:16" ht="14.25">
      <c r="C29" s="18" t="s">
        <v>51</v>
      </c>
      <c r="D29" s="63">
        <f>(D5/'2019'!D5-1)*100</f>
        <v>5.719530386648475</v>
      </c>
      <c r="E29" s="63">
        <f>(E5/'2019'!E5-1)*100</f>
        <v>5.898407219567647</v>
      </c>
      <c r="F29" s="63">
        <f>(F5/'2019'!F5-1)*100</f>
        <v>5.3363922016736565</v>
      </c>
      <c r="G29" s="63">
        <f>(G5/'2019'!G5-1)*100</f>
        <v>4.579409635208664</v>
      </c>
      <c r="H29" s="63">
        <f>(H5/'2019'!H5-1)*100</f>
        <v>4.3861332522856955</v>
      </c>
      <c r="I29" s="63">
        <f>(I5/'2019'!I5-1)*100</f>
        <v>3.751709754589605</v>
      </c>
      <c r="J29" s="63">
        <f>(J5/'2019'!J5-1)*100</f>
        <v>3.779863323342658</v>
      </c>
      <c r="K29" s="63">
        <f>(K5/'2019'!K5-1)*100</f>
        <v>3.7469389515467633</v>
      </c>
      <c r="L29" s="63">
        <f>(L5/'2019'!L5-1)*100</f>
        <v>3.4111531296500797</v>
      </c>
      <c r="M29" s="63">
        <f>(M5/'2019'!M5-1)*100</f>
        <v>3.373284812577104</v>
      </c>
      <c r="N29" s="63">
        <f>(N5/'2019'!N5-1)*100</f>
        <v>2.802118306473056</v>
      </c>
      <c r="O29" s="63">
        <f>(O5/'2019'!O5-1)*100</f>
        <v>2.9789623438378987</v>
      </c>
      <c r="P29" s="63">
        <f>(P5/'2019'!P5-1)*100</f>
        <v>4.139005516751082</v>
      </c>
    </row>
    <row r="31" spans="3:16" ht="14.25">
      <c r="C31" s="18" t="s">
        <v>52</v>
      </c>
      <c r="D31" s="18">
        <f>($C$6*D6+$C$7*D7+$C$8*D8+$C$9*D9+$C$10*D10+$C$11*D11+$C$12*D12+$C$13*D13+$C$14*D14+$C$15*D15+$C$16*D16)/($C$16+$C$15+$C$14+$C$13+$C$12+$C$11+$C$10+$C$9+$C$8+$C$7+$C$6)</f>
        <v>114.2298800382221</v>
      </c>
      <c r="E31" s="18">
        <f aca="true" t="shared" si="1" ref="E31:P31">($C$6*E6+$C$7*E7+$C$8*E8+$C$9*E9+$C$10*E10+$C$11*E11+$C$12*E12+$C$13*E13+$C$14*E14+$C$15*E15+$C$16*E16)/($C$16+$C$15+$C$14+$C$13+$C$12+$C$11+$C$10+$C$9+$C$8+$C$7+$C$6)</f>
        <v>115.25985257611372</v>
      </c>
      <c r="F31" s="18">
        <f t="shared" si="1"/>
        <v>116.48376154936432</v>
      </c>
      <c r="G31" s="18">
        <f t="shared" si="1"/>
        <v>117.00340654217425</v>
      </c>
      <c r="H31" s="18">
        <f t="shared" si="1"/>
        <v>117.1355830621723</v>
      </c>
      <c r="I31" s="18">
        <f t="shared" si="1"/>
        <v>117.16931501741136</v>
      </c>
      <c r="J31" s="18">
        <f t="shared" si="1"/>
        <v>117.34170394768947</v>
      </c>
      <c r="K31" s="18">
        <f t="shared" si="1"/>
        <v>117.22826179526771</v>
      </c>
      <c r="L31" s="18">
        <f t="shared" si="1"/>
        <v>117.1985711581359</v>
      </c>
      <c r="M31" s="18">
        <f t="shared" si="1"/>
        <v>116.98643546099863</v>
      </c>
      <c r="N31" s="18">
        <f t="shared" si="1"/>
        <v>117.44040293988854</v>
      </c>
      <c r="O31" s="18">
        <f t="shared" si="1"/>
        <v>117.81966666306987</v>
      </c>
      <c r="P31" s="18">
        <f t="shared" si="1"/>
        <v>116.774736729209</v>
      </c>
    </row>
    <row r="33" spans="4:16" ht="14.25">
      <c r="D33" s="18">
        <f>SUMPRODUCT($C$6:$C$16,D6:D16)</f>
        <v>7027.068999803923</v>
      </c>
      <c r="E33" s="18">
        <f aca="true" t="shared" si="2" ref="E33:P33">SUMPRODUCT($C$6:$C$16,E6:E16)</f>
        <v>7090.4297254673465</v>
      </c>
      <c r="F33" s="18">
        <f t="shared" si="2"/>
        <v>7165.720820946334</v>
      </c>
      <c r="G33" s="18">
        <f t="shared" si="2"/>
        <v>7197.687774064521</v>
      </c>
      <c r="H33" s="18">
        <f t="shared" si="2"/>
        <v>7205.818864860288</v>
      </c>
      <c r="I33" s="18">
        <f t="shared" si="2"/>
        <v>7207.893950441083</v>
      </c>
      <c r="J33" s="18">
        <f t="shared" si="2"/>
        <v>7218.498784372986</v>
      </c>
      <c r="K33" s="18">
        <f t="shared" si="2"/>
        <v>7211.5201739403465</v>
      </c>
      <c r="L33" s="18">
        <f t="shared" si="2"/>
        <v>7209.693697752999</v>
      </c>
      <c r="M33" s="18">
        <f t="shared" si="2"/>
        <v>7196.643765628354</v>
      </c>
      <c r="N33" s="18">
        <f t="shared" si="2"/>
        <v>7224.570441177335</v>
      </c>
      <c r="O33" s="18">
        <f t="shared" si="2"/>
        <v>7247.901572673104</v>
      </c>
      <c r="P33" s="18">
        <f t="shared" si="2"/>
        <v>7183.620714260717</v>
      </c>
    </row>
    <row r="34" spans="4:16" ht="14.25">
      <c r="D34" s="63">
        <v>61.51690781302245</v>
      </c>
      <c r="E34" s="63">
        <v>61.51690781302245</v>
      </c>
      <c r="F34" s="63">
        <v>61.51690781302245</v>
      </c>
      <c r="G34" s="63">
        <v>61.51690781302245</v>
      </c>
      <c r="H34" s="63">
        <v>61.51690781302245</v>
      </c>
      <c r="I34" s="63">
        <v>61.51690781302245</v>
      </c>
      <c r="J34" s="63">
        <v>61.51690781302245</v>
      </c>
      <c r="K34" s="63">
        <v>61.51690781302245</v>
      </c>
      <c r="L34" s="63">
        <v>61.51690781302245</v>
      </c>
      <c r="M34" s="63">
        <v>61.51690781302245</v>
      </c>
      <c r="N34" s="63">
        <v>61.51690781302245</v>
      </c>
      <c r="O34" s="63">
        <v>61.51690781302245</v>
      </c>
      <c r="P34" s="63">
        <v>61.51690781302245</v>
      </c>
    </row>
    <row r="36" spans="3:16" ht="14.25">
      <c r="C36" s="18" t="s">
        <v>52</v>
      </c>
      <c r="D36" s="89">
        <f>D33/D34</f>
        <v>114.22988003822212</v>
      </c>
      <c r="E36" s="89">
        <f aca="true" t="shared" si="3" ref="E36:P36">E33/E34</f>
        <v>115.25985257611373</v>
      </c>
      <c r="F36" s="89">
        <f t="shared" si="3"/>
        <v>116.48376154936433</v>
      </c>
      <c r="G36" s="89">
        <f t="shared" si="3"/>
        <v>117.00340654217426</v>
      </c>
      <c r="H36" s="89">
        <f t="shared" si="3"/>
        <v>117.13558306217232</v>
      </c>
      <c r="I36" s="89">
        <f t="shared" si="3"/>
        <v>117.16931501741138</v>
      </c>
      <c r="J36" s="89">
        <f t="shared" si="3"/>
        <v>117.34170394768948</v>
      </c>
      <c r="K36" s="89">
        <f t="shared" si="3"/>
        <v>117.22826179526773</v>
      </c>
      <c r="L36" s="89">
        <f t="shared" si="3"/>
        <v>117.1985711581359</v>
      </c>
      <c r="M36" s="89">
        <f t="shared" si="3"/>
        <v>116.98643546099865</v>
      </c>
      <c r="N36" s="89">
        <f t="shared" si="3"/>
        <v>117.44040293988856</v>
      </c>
      <c r="O36" s="89">
        <f t="shared" si="3"/>
        <v>117.81966666306988</v>
      </c>
      <c r="P36" s="89">
        <f t="shared" si="3"/>
        <v>116.77473672920901</v>
      </c>
    </row>
    <row r="38" spans="4:16" ht="14.25">
      <c r="D38" s="63">
        <f>(D36/'2019'!D36-1)*100</f>
        <v>2.425131858330487</v>
      </c>
      <c r="E38" s="63">
        <f>(E36/'2019'!E36-1)*100</f>
        <v>2.331862825852893</v>
      </c>
      <c r="F38" s="63">
        <f>(F36/'2019'!F36-1)*100</f>
        <v>2.153951993355596</v>
      </c>
      <c r="G38" s="63">
        <f>(G36/'2019'!G36-1)*100</f>
        <v>2.4453520213154167</v>
      </c>
      <c r="H38" s="63">
        <f>(H36/'2019'!H36-1)*100</f>
        <v>2.3391870480114374</v>
      </c>
      <c r="I38" s="63">
        <f>(I36/'2019'!I36-1)*100</f>
        <v>2.779492230424152</v>
      </c>
      <c r="J38" s="63">
        <f>(J36/'2019'!J36-1)*100</f>
        <v>3.045967066602717</v>
      </c>
      <c r="K38" s="63">
        <f>(K36/'2019'!K36-1)*100</f>
        <v>3.055958521975577</v>
      </c>
      <c r="L38" s="63">
        <f>(L36/'2019'!L36-1)*100</f>
        <v>2.9338853522101083</v>
      </c>
      <c r="M38" s="63">
        <f>(M36/'2019'!M36-1)*100</f>
        <v>2.9194011256683305</v>
      </c>
      <c r="N38" s="63">
        <f>(N36/'2019'!N36-1)*100</f>
        <v>3.067860660354871</v>
      </c>
      <c r="O38" s="63">
        <f>(O36/'2019'!O36-1)*100</f>
        <v>3.2687134324524303</v>
      </c>
      <c r="P38" s="63">
        <f>(P36/'2019'!P36-1)*100</f>
        <v>2.7311965087255086</v>
      </c>
    </row>
  </sheetData>
  <sheetProtection/>
  <mergeCells count="1">
    <mergeCell ref="A1:P1"/>
  </mergeCells>
  <printOptions/>
  <pageMargins left="0.1968503937007874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421875" style="18" bestFit="1" customWidth="1"/>
    <col min="2" max="2" width="42.140625" style="18" customWidth="1"/>
    <col min="3" max="3" width="8.00390625" style="134" bestFit="1" customWidth="1"/>
    <col min="4" max="15" width="7.421875" style="18" customWidth="1"/>
    <col min="16" max="16" width="7.8515625" style="18" customWidth="1"/>
    <col min="17" max="16384" width="9.140625" style="18" customWidth="1"/>
  </cols>
  <sheetData>
    <row r="1" spans="1:16" ht="39.75" customHeight="1" thickBot="1">
      <c r="A1" s="236" t="s">
        <v>48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36.75" thickBot="1">
      <c r="A2" s="178" t="s">
        <v>0</v>
      </c>
      <c r="B2" s="178" t="s">
        <v>13</v>
      </c>
      <c r="C2" s="179" t="s">
        <v>14</v>
      </c>
      <c r="D2" s="180">
        <v>43831</v>
      </c>
      <c r="E2" s="180">
        <v>43862</v>
      </c>
      <c r="F2" s="180">
        <v>43891</v>
      </c>
      <c r="G2" s="180">
        <v>43922</v>
      </c>
      <c r="H2" s="180">
        <v>43952</v>
      </c>
      <c r="I2" s="180">
        <v>43983</v>
      </c>
      <c r="J2" s="180">
        <v>44013</v>
      </c>
      <c r="K2" s="180">
        <v>44044</v>
      </c>
      <c r="L2" s="180">
        <v>44075</v>
      </c>
      <c r="M2" s="180">
        <v>44105</v>
      </c>
      <c r="N2" s="181">
        <v>44136</v>
      </c>
      <c r="O2" s="180">
        <v>44166</v>
      </c>
      <c r="P2" s="216" t="s">
        <v>29</v>
      </c>
    </row>
    <row r="3" spans="1:16" ht="15.75" thickBot="1">
      <c r="A3" s="182"/>
      <c r="B3" s="182" t="s">
        <v>17</v>
      </c>
      <c r="C3" s="183"/>
      <c r="D3" s="162">
        <v>3.726055711866594</v>
      </c>
      <c r="E3" s="162">
        <v>3.742506104162757</v>
      </c>
      <c r="F3" s="162">
        <v>3.4158214912870077</v>
      </c>
      <c r="G3" s="162">
        <v>3.2959177313637733</v>
      </c>
      <c r="H3" s="162">
        <v>3.1567071652710332</v>
      </c>
      <c r="I3" s="162">
        <v>3.169111180604922</v>
      </c>
      <c r="J3" s="162">
        <v>3.338978298250428</v>
      </c>
      <c r="K3" s="162">
        <v>3.3301246737222456</v>
      </c>
      <c r="L3" s="162">
        <v>3.122764041581716</v>
      </c>
      <c r="M3" s="162">
        <v>3.099294944898001</v>
      </c>
      <c r="N3" s="162">
        <v>2.9621595653420263</v>
      </c>
      <c r="O3" s="162">
        <v>3.152626042808304</v>
      </c>
      <c r="P3" s="162">
        <v>3.291074288662754</v>
      </c>
    </row>
    <row r="4" spans="1:16" ht="15.75" thickBot="1">
      <c r="A4" s="182"/>
      <c r="B4" s="182" t="s">
        <v>16</v>
      </c>
      <c r="C4" s="184">
        <v>100</v>
      </c>
      <c r="D4" s="184">
        <v>98.06951119106868</v>
      </c>
      <c r="E4" s="184">
        <v>99.1631370083059</v>
      </c>
      <c r="F4" s="184">
        <v>100.23853182545503</v>
      </c>
      <c r="G4" s="184">
        <v>100.62594169206794</v>
      </c>
      <c r="H4" s="184">
        <v>100.84535567537236</v>
      </c>
      <c r="I4" s="184">
        <v>100.68358834556636</v>
      </c>
      <c r="J4" s="184">
        <v>100.48527477498176</v>
      </c>
      <c r="K4" s="184">
        <v>99.95784333022443</v>
      </c>
      <c r="L4" s="184">
        <v>99.68029895397461</v>
      </c>
      <c r="M4" s="184">
        <v>99.58904551460574</v>
      </c>
      <c r="N4" s="185">
        <v>99.93285111762725</v>
      </c>
      <c r="O4" s="184">
        <v>100.72862057074977</v>
      </c>
      <c r="P4" s="163">
        <f aca="true" t="shared" si="0" ref="P4:P25">AVERAGE(D4:O4)</f>
        <v>100</v>
      </c>
    </row>
    <row r="5" spans="1:16" ht="15">
      <c r="A5" s="2">
        <v>1</v>
      </c>
      <c r="B5" s="92" t="s">
        <v>32</v>
      </c>
      <c r="C5" s="154">
        <v>28.182815699934938</v>
      </c>
      <c r="D5" s="71">
        <v>97.84452119533523</v>
      </c>
      <c r="E5" s="71">
        <v>98.8057799175444</v>
      </c>
      <c r="F5" s="71">
        <v>99.76285173045322</v>
      </c>
      <c r="G5" s="71">
        <v>100.31528406821289</v>
      </c>
      <c r="H5" s="71">
        <v>101.45779713896358</v>
      </c>
      <c r="I5" s="71">
        <v>101.71538957243767</v>
      </c>
      <c r="J5" s="71">
        <v>101.0279988604667</v>
      </c>
      <c r="K5" s="71">
        <v>99.9610982201703</v>
      </c>
      <c r="L5" s="164">
        <v>99.33783789142083</v>
      </c>
      <c r="M5" s="71">
        <v>99.23516101010664</v>
      </c>
      <c r="N5" s="164">
        <v>99.57078923032729</v>
      </c>
      <c r="O5" s="71">
        <v>100.96549116456124</v>
      </c>
      <c r="P5" s="71">
        <f t="shared" si="0"/>
        <v>100</v>
      </c>
    </row>
    <row r="6" spans="1:16" ht="15">
      <c r="A6" s="2">
        <v>2</v>
      </c>
      <c r="B6" s="92" t="s">
        <v>33</v>
      </c>
      <c r="C6" s="155">
        <v>1.8564199165865634</v>
      </c>
      <c r="D6" s="9">
        <v>99.43232606330895</v>
      </c>
      <c r="E6" s="9">
        <v>99.43615215952349</v>
      </c>
      <c r="F6" s="9">
        <v>99.56036037217247</v>
      </c>
      <c r="G6" s="9">
        <v>99.6602888618067</v>
      </c>
      <c r="H6" s="9">
        <v>99.75406071304499</v>
      </c>
      <c r="I6" s="9">
        <v>100.33628615309824</v>
      </c>
      <c r="J6" s="9">
        <v>100.33628615309824</v>
      </c>
      <c r="K6" s="9">
        <v>100.33628615309824</v>
      </c>
      <c r="L6" s="144">
        <v>100.16597480887803</v>
      </c>
      <c r="M6" s="9">
        <v>100.16570480442977</v>
      </c>
      <c r="N6" s="144">
        <v>100.17419779665833</v>
      </c>
      <c r="O6" s="9">
        <v>100.64207596088256</v>
      </c>
      <c r="P6" s="9">
        <f t="shared" si="0"/>
        <v>100</v>
      </c>
    </row>
    <row r="7" spans="1:16" ht="15">
      <c r="A7" s="2">
        <v>3</v>
      </c>
      <c r="B7" s="92" t="s">
        <v>3</v>
      </c>
      <c r="C7" s="155">
        <v>10.829476226951023</v>
      </c>
      <c r="D7" s="9">
        <v>99.33611102796534</v>
      </c>
      <c r="E7" s="9">
        <v>99.51035733083717</v>
      </c>
      <c r="F7" s="9">
        <v>99.72468880692072</v>
      </c>
      <c r="G7" s="9">
        <v>99.95172278839664</v>
      </c>
      <c r="H7" s="9">
        <v>100.09690637348477</v>
      </c>
      <c r="I7" s="9">
        <v>100.13595314512155</v>
      </c>
      <c r="J7" s="9">
        <v>100.12007896743454</v>
      </c>
      <c r="K7" s="9">
        <v>100.11916441165657</v>
      </c>
      <c r="L7" s="144">
        <v>99.9956173844167</v>
      </c>
      <c r="M7" s="9">
        <v>99.92103745641697</v>
      </c>
      <c r="N7" s="144">
        <v>99.99299119709961</v>
      </c>
      <c r="O7" s="9">
        <v>101.09537111024933</v>
      </c>
      <c r="P7" s="9">
        <f t="shared" si="0"/>
        <v>100</v>
      </c>
    </row>
    <row r="8" spans="1:16" s="97" customFormat="1" ht="22.5">
      <c r="A8" s="96">
        <v>4</v>
      </c>
      <c r="B8" s="93" t="s">
        <v>34</v>
      </c>
      <c r="C8" s="155">
        <v>15.064556224536005</v>
      </c>
      <c r="D8" s="9">
        <v>95.3736958755439</v>
      </c>
      <c r="E8" s="9">
        <v>98.61271171720841</v>
      </c>
      <c r="F8" s="9">
        <v>100.30091866314724</v>
      </c>
      <c r="G8" s="9">
        <v>100.44042318103361</v>
      </c>
      <c r="H8" s="9">
        <v>100.52000586971327</v>
      </c>
      <c r="I8" s="9">
        <v>100.77519006874502</v>
      </c>
      <c r="J8" s="9">
        <v>100.66615790517109</v>
      </c>
      <c r="K8" s="159">
        <v>100.54736865480791</v>
      </c>
      <c r="L8" s="148">
        <v>100.49335333602698</v>
      </c>
      <c r="M8" s="9">
        <v>100.39157946323317</v>
      </c>
      <c r="N8" s="144">
        <v>100.68019899576008</v>
      </c>
      <c r="O8" s="9">
        <v>101.19839626960943</v>
      </c>
      <c r="P8" s="9">
        <f t="shared" si="0"/>
        <v>100</v>
      </c>
    </row>
    <row r="9" spans="1:16" ht="22.5">
      <c r="A9" s="2">
        <v>5</v>
      </c>
      <c r="B9" s="93" t="s">
        <v>35</v>
      </c>
      <c r="C9" s="155">
        <v>7.883298469304416</v>
      </c>
      <c r="D9" s="9">
        <v>99.3362115716779</v>
      </c>
      <c r="E9" s="9">
        <v>99.38224274007199</v>
      </c>
      <c r="F9" s="9">
        <v>99.59772266622457</v>
      </c>
      <c r="G9" s="9">
        <v>99.8695412614891</v>
      </c>
      <c r="H9" s="9">
        <v>100.08465003170681</v>
      </c>
      <c r="I9" s="9">
        <v>100.19415304609602</v>
      </c>
      <c r="J9" s="9">
        <v>100.24042779638108</v>
      </c>
      <c r="K9" s="9">
        <v>100.24909689066335</v>
      </c>
      <c r="L9" s="144">
        <v>100.29235982369939</v>
      </c>
      <c r="M9" s="9">
        <v>100.21418930429397</v>
      </c>
      <c r="N9" s="144">
        <v>100.26621028803265</v>
      </c>
      <c r="O9" s="9">
        <v>100.27319457966327</v>
      </c>
      <c r="P9" s="9">
        <f t="shared" si="0"/>
        <v>100.00000000000001</v>
      </c>
    </row>
    <row r="10" spans="1:16" ht="15">
      <c r="A10" s="2">
        <v>6</v>
      </c>
      <c r="B10" s="92" t="s">
        <v>6</v>
      </c>
      <c r="C10" s="155">
        <v>2.4870171751479653</v>
      </c>
      <c r="D10" s="9">
        <v>99.41110879269141</v>
      </c>
      <c r="E10" s="9">
        <v>99.41110879269141</v>
      </c>
      <c r="F10" s="9">
        <v>99.41110879269141</v>
      </c>
      <c r="G10" s="9">
        <v>99.57281722932865</v>
      </c>
      <c r="H10" s="9">
        <v>99.69954102913526</v>
      </c>
      <c r="I10" s="9">
        <v>100.27778384565684</v>
      </c>
      <c r="J10" s="9">
        <v>100.27778384565684</v>
      </c>
      <c r="K10" s="9">
        <v>100.27778384565684</v>
      </c>
      <c r="L10" s="144">
        <v>100.36158419558643</v>
      </c>
      <c r="M10" s="9">
        <v>100.36833679598634</v>
      </c>
      <c r="N10" s="144">
        <v>100.41971964701645</v>
      </c>
      <c r="O10" s="9">
        <v>100.51132318790229</v>
      </c>
      <c r="P10" s="9">
        <f t="shared" si="0"/>
        <v>100</v>
      </c>
    </row>
    <row r="11" spans="1:16" ht="15">
      <c r="A11" s="2">
        <v>7</v>
      </c>
      <c r="B11" s="92" t="s">
        <v>7</v>
      </c>
      <c r="C11" s="155">
        <v>14.050737538068454</v>
      </c>
      <c r="D11" s="9">
        <v>100.07916174633729</v>
      </c>
      <c r="E11" s="9">
        <v>100.6896061146767</v>
      </c>
      <c r="F11" s="9">
        <v>102.39675474708022</v>
      </c>
      <c r="G11" s="9">
        <v>102.77877188431778</v>
      </c>
      <c r="H11" s="9">
        <v>101.8089466758102</v>
      </c>
      <c r="I11" s="9">
        <v>99.39986868313974</v>
      </c>
      <c r="J11" s="9">
        <v>99.25352385046507</v>
      </c>
      <c r="K11" s="9">
        <v>98.53768491170341</v>
      </c>
      <c r="L11" s="148">
        <v>98.2705356174629</v>
      </c>
      <c r="M11" s="9">
        <v>98.51848486894758</v>
      </c>
      <c r="N11" s="144">
        <v>98.77893434143725</v>
      </c>
      <c r="O11" s="9">
        <v>99.48772655862166</v>
      </c>
      <c r="P11" s="9">
        <f t="shared" si="0"/>
        <v>99.99999999999999</v>
      </c>
    </row>
    <row r="12" spans="1:16" ht="15">
      <c r="A12" s="2">
        <v>8</v>
      </c>
      <c r="B12" s="92" t="s">
        <v>36</v>
      </c>
      <c r="C12" s="155">
        <v>5.356064513096548</v>
      </c>
      <c r="D12" s="9">
        <v>98.78859717038958</v>
      </c>
      <c r="E12" s="9">
        <v>99.22587056431777</v>
      </c>
      <c r="F12" s="9">
        <v>99.33467880304266</v>
      </c>
      <c r="G12" s="9">
        <v>99.96646172089366</v>
      </c>
      <c r="H12" s="9">
        <v>100.01155481743073</v>
      </c>
      <c r="I12" s="9">
        <v>99.97304164427528</v>
      </c>
      <c r="J12" s="9">
        <v>100.22052435198421</v>
      </c>
      <c r="K12" s="9">
        <v>100.22330295935488</v>
      </c>
      <c r="L12" s="148">
        <v>100.2206450302131</v>
      </c>
      <c r="M12" s="9">
        <v>100.15625546179982</v>
      </c>
      <c r="N12" s="144">
        <v>100.93952626142698</v>
      </c>
      <c r="O12" s="9">
        <v>100.93954121487097</v>
      </c>
      <c r="P12" s="9">
        <f t="shared" si="0"/>
        <v>99.99999999999996</v>
      </c>
    </row>
    <row r="13" spans="1:16" ht="15">
      <c r="A13" s="2">
        <v>9</v>
      </c>
      <c r="B13" s="92" t="s">
        <v>37</v>
      </c>
      <c r="C13" s="155">
        <v>1.6396994265949068</v>
      </c>
      <c r="D13" s="9">
        <v>100.4657894255441</v>
      </c>
      <c r="E13" s="9">
        <v>100.49516016560038</v>
      </c>
      <c r="F13" s="9">
        <v>100.58670386137051</v>
      </c>
      <c r="G13" s="9">
        <v>100.58942197211249</v>
      </c>
      <c r="H13" s="9">
        <v>100.56412195330701</v>
      </c>
      <c r="I13" s="9">
        <v>100.5647880429002</v>
      </c>
      <c r="J13" s="9">
        <v>100.64606642423026</v>
      </c>
      <c r="K13" s="9">
        <v>100.64606642423026</v>
      </c>
      <c r="L13" s="148">
        <v>98.90581224618087</v>
      </c>
      <c r="M13" s="9">
        <v>98.79541948006546</v>
      </c>
      <c r="N13" s="144">
        <v>98.85504539753265</v>
      </c>
      <c r="O13" s="9">
        <v>98.88560460692584</v>
      </c>
      <c r="P13" s="9">
        <f t="shared" si="0"/>
        <v>100</v>
      </c>
    </row>
    <row r="14" spans="1:16" ht="15">
      <c r="A14" s="2">
        <v>10</v>
      </c>
      <c r="B14" s="92" t="s">
        <v>38</v>
      </c>
      <c r="C14" s="155">
        <v>1.9608891267384652</v>
      </c>
      <c r="D14" s="9">
        <v>99.51825373365902</v>
      </c>
      <c r="E14" s="9">
        <v>100.04047215101808</v>
      </c>
      <c r="F14" s="9">
        <v>100.04047215101808</v>
      </c>
      <c r="G14" s="9">
        <v>100.04047215101808</v>
      </c>
      <c r="H14" s="9">
        <v>100.04047215101808</v>
      </c>
      <c r="I14" s="9">
        <v>100.04047215101808</v>
      </c>
      <c r="J14" s="9">
        <v>100.04047215101808</v>
      </c>
      <c r="K14" s="9">
        <v>100.04047215101808</v>
      </c>
      <c r="L14" s="148">
        <v>100.04047215101808</v>
      </c>
      <c r="M14" s="9">
        <v>100.04047215101808</v>
      </c>
      <c r="N14" s="144">
        <v>100.0587484535894</v>
      </c>
      <c r="O14" s="9">
        <v>100.0587484535894</v>
      </c>
      <c r="P14" s="9">
        <f t="shared" si="0"/>
        <v>100.00000000000006</v>
      </c>
    </row>
    <row r="15" spans="1:16" ht="15">
      <c r="A15" s="19">
        <v>11</v>
      </c>
      <c r="B15" s="94" t="s">
        <v>39</v>
      </c>
      <c r="C15" s="155">
        <v>6.567761387802783</v>
      </c>
      <c r="D15" s="9">
        <v>99.30776984424341</v>
      </c>
      <c r="E15" s="9">
        <v>99.63580014114072</v>
      </c>
      <c r="F15" s="9">
        <v>99.59096702543717</v>
      </c>
      <c r="G15" s="9">
        <v>99.63152511827275</v>
      </c>
      <c r="H15" s="9">
        <v>99.662211683753</v>
      </c>
      <c r="I15" s="9">
        <v>99.70919125292966</v>
      </c>
      <c r="J15" s="9">
        <v>100.35234720108842</v>
      </c>
      <c r="K15" s="9">
        <v>100.35684796352534</v>
      </c>
      <c r="L15" s="148">
        <v>100.34196762866162</v>
      </c>
      <c r="M15" s="9">
        <v>100.34226365903642</v>
      </c>
      <c r="N15" s="144">
        <v>100.34563465538854</v>
      </c>
      <c r="O15" s="9">
        <v>100.72347382652308</v>
      </c>
      <c r="P15" s="9">
        <f t="shared" si="0"/>
        <v>100</v>
      </c>
    </row>
    <row r="16" spans="1:16" ht="15">
      <c r="A16" s="19">
        <v>12</v>
      </c>
      <c r="B16" s="94" t="s">
        <v>40</v>
      </c>
      <c r="C16" s="155">
        <v>2.061378305143415</v>
      </c>
      <c r="D16" s="9">
        <v>99.97122701667723</v>
      </c>
      <c r="E16" s="9">
        <v>99.97122701667723</v>
      </c>
      <c r="F16" s="9">
        <v>99.97122701667723</v>
      </c>
      <c r="G16" s="9">
        <v>99.97122701667723</v>
      </c>
      <c r="H16" s="9">
        <v>99.97122701667723</v>
      </c>
      <c r="I16" s="9">
        <v>99.97122701667723</v>
      </c>
      <c r="J16" s="9">
        <v>100.02879646714935</v>
      </c>
      <c r="K16" s="9">
        <v>100.02879646714935</v>
      </c>
      <c r="L16" s="148">
        <v>100.02879646714935</v>
      </c>
      <c r="M16" s="9">
        <v>100.02879646714935</v>
      </c>
      <c r="N16" s="144">
        <v>100.02871630550221</v>
      </c>
      <c r="O16" s="9">
        <v>100.02873572583707</v>
      </c>
      <c r="P16" s="9">
        <f t="shared" si="0"/>
        <v>100.00000000000001</v>
      </c>
    </row>
    <row r="17" spans="1:16" ht="23.25" thickBot="1">
      <c r="A17" s="19">
        <v>13</v>
      </c>
      <c r="B17" s="153" t="s">
        <v>41</v>
      </c>
      <c r="C17" s="155">
        <v>2.0598859900945716</v>
      </c>
      <c r="D17" s="9">
        <v>99.63426905546419</v>
      </c>
      <c r="E17" s="9">
        <v>99.5662700055898</v>
      </c>
      <c r="F17" s="9">
        <v>99.62969978664607</v>
      </c>
      <c r="G17" s="9">
        <v>99.85352131704167</v>
      </c>
      <c r="H17" s="9">
        <v>99.98259789867102</v>
      </c>
      <c r="I17" s="9">
        <v>100.77210951322742</v>
      </c>
      <c r="J17" s="9">
        <v>100.19751661181148</v>
      </c>
      <c r="K17" s="9">
        <v>100.29578277760366</v>
      </c>
      <c r="L17" s="148">
        <v>100.22869329367172</v>
      </c>
      <c r="M17" s="9">
        <v>100.15387065677803</v>
      </c>
      <c r="N17" s="144">
        <v>99.84424614071663</v>
      </c>
      <c r="O17" s="9">
        <v>99.84142294277811</v>
      </c>
      <c r="P17" s="9">
        <f t="shared" si="0"/>
        <v>99.99999999999999</v>
      </c>
    </row>
    <row r="18" spans="1:16" ht="34.5" thickBot="1">
      <c r="A18" s="165"/>
      <c r="B18" s="166" t="s">
        <v>18</v>
      </c>
      <c r="C18" s="166" t="s">
        <v>14</v>
      </c>
      <c r="D18" s="47">
        <v>43831</v>
      </c>
      <c r="E18" s="47">
        <v>43862</v>
      </c>
      <c r="F18" s="47">
        <v>43891</v>
      </c>
      <c r="G18" s="47">
        <v>43922</v>
      </c>
      <c r="H18" s="87">
        <v>43952</v>
      </c>
      <c r="I18" s="47">
        <v>43983</v>
      </c>
      <c r="J18" s="47">
        <v>44013</v>
      </c>
      <c r="K18" s="47">
        <v>44044</v>
      </c>
      <c r="L18" s="47">
        <v>44075</v>
      </c>
      <c r="M18" s="47">
        <v>44105</v>
      </c>
      <c r="N18" s="113">
        <v>44136</v>
      </c>
      <c r="O18" s="47">
        <v>44166</v>
      </c>
      <c r="P18" s="221" t="s">
        <v>29</v>
      </c>
    </row>
    <row r="19" spans="1:16" ht="15">
      <c r="A19" s="146">
        <v>1</v>
      </c>
      <c r="B19" s="147" t="s">
        <v>42</v>
      </c>
      <c r="C19" s="186">
        <v>73.94709526698861</v>
      </c>
      <c r="D19" s="158">
        <v>98.54832640883454</v>
      </c>
      <c r="E19" s="156">
        <v>99.3351913902871</v>
      </c>
      <c r="F19" s="158">
        <v>100.03829995758959</v>
      </c>
      <c r="G19" s="157">
        <v>100.40092483565313</v>
      </c>
      <c r="H19" s="187">
        <v>100.5387468503273</v>
      </c>
      <c r="I19" s="157">
        <v>100.31978181719141</v>
      </c>
      <c r="J19" s="37">
        <v>100.22585871210612</v>
      </c>
      <c r="K19" s="156">
        <v>100.00457394014248</v>
      </c>
      <c r="L19" s="158">
        <v>99.89558805574475</v>
      </c>
      <c r="M19" s="188">
        <v>99.93572926500983</v>
      </c>
      <c r="N19" s="37">
        <v>100.10525368431075</v>
      </c>
      <c r="O19" s="189">
        <v>100.65172508280239</v>
      </c>
      <c r="P19" s="37">
        <f t="shared" si="0"/>
        <v>99.99999999999994</v>
      </c>
    </row>
    <row r="20" spans="1:16" ht="15">
      <c r="A20" s="75">
        <v>2</v>
      </c>
      <c r="B20" s="38" t="s">
        <v>43</v>
      </c>
      <c r="C20" s="190">
        <v>26.052904733011395</v>
      </c>
      <c r="D20" s="159">
        <v>97.81301020084562</v>
      </c>
      <c r="E20" s="148">
        <v>99.15643090082776</v>
      </c>
      <c r="F20" s="159">
        <v>100.51528410780904</v>
      </c>
      <c r="G20" s="145">
        <v>100.81527323385342</v>
      </c>
      <c r="H20" s="175">
        <v>101.33196839723635</v>
      </c>
      <c r="I20" s="145">
        <v>101.36249318062696</v>
      </c>
      <c r="J20" s="10">
        <v>100.95008571530366</v>
      </c>
      <c r="K20" s="148">
        <v>99.92829214480888</v>
      </c>
      <c r="L20" s="159">
        <v>99.2114016466725</v>
      </c>
      <c r="M20" s="176">
        <v>98.93060914506478</v>
      </c>
      <c r="N20" s="10">
        <v>99.40726936168916</v>
      </c>
      <c r="O20" s="191">
        <v>100.57788196526175</v>
      </c>
      <c r="P20" s="10">
        <f t="shared" si="0"/>
        <v>99.99999999999999</v>
      </c>
    </row>
    <row r="21" spans="1:16" ht="14.25">
      <c r="A21" s="75">
        <v>3</v>
      </c>
      <c r="B21" s="38" t="s">
        <v>44</v>
      </c>
      <c r="C21" s="190">
        <v>5.675764627164739</v>
      </c>
      <c r="D21" s="159">
        <v>97.26356603377604</v>
      </c>
      <c r="E21" s="148">
        <v>99.20185656422923</v>
      </c>
      <c r="F21" s="159">
        <v>101.32752194723244</v>
      </c>
      <c r="G21" s="145">
        <v>101.35107551636615</v>
      </c>
      <c r="H21" s="175">
        <v>100.40551464487358</v>
      </c>
      <c r="I21" s="145">
        <v>99.38987538993591</v>
      </c>
      <c r="J21" s="10">
        <v>100.08812879504124</v>
      </c>
      <c r="K21" s="148">
        <v>100.05941106562933</v>
      </c>
      <c r="L21" s="159">
        <v>100.13131528271593</v>
      </c>
      <c r="M21" s="176">
        <v>99.70030320163777</v>
      </c>
      <c r="N21" s="10">
        <v>100.5638989561698</v>
      </c>
      <c r="O21" s="191">
        <v>100.51753260239288</v>
      </c>
      <c r="P21" s="10">
        <f t="shared" si="0"/>
        <v>100.00000000000004</v>
      </c>
    </row>
    <row r="22" spans="1:16" ht="14.25">
      <c r="A22" s="75">
        <v>4</v>
      </c>
      <c r="B22" s="38" t="s">
        <v>45</v>
      </c>
      <c r="C22" s="190">
        <v>37.204821356038416</v>
      </c>
      <c r="D22" s="159">
        <v>98.52407017028597</v>
      </c>
      <c r="E22" s="148">
        <v>99.76727964711829</v>
      </c>
      <c r="F22" s="159">
        <v>100.82350010702945</v>
      </c>
      <c r="G22" s="145">
        <v>101.02945097662075</v>
      </c>
      <c r="H22" s="175">
        <v>100.82136880857328</v>
      </c>
      <c r="I22" s="145">
        <v>100.18549413978225</v>
      </c>
      <c r="J22" s="10">
        <v>100.09783993523321</v>
      </c>
      <c r="K22" s="148">
        <v>99.75012483369572</v>
      </c>
      <c r="L22" s="159">
        <v>99.50422462024059</v>
      </c>
      <c r="M22" s="176">
        <v>99.57483172596667</v>
      </c>
      <c r="N22" s="10">
        <v>99.70704160640443</v>
      </c>
      <c r="O22" s="191">
        <v>100.21477342904913</v>
      </c>
      <c r="P22" s="10">
        <f t="shared" si="0"/>
        <v>99.99999999999996</v>
      </c>
    </row>
    <row r="23" spans="1:16" ht="14.25">
      <c r="A23" s="75">
        <v>5</v>
      </c>
      <c r="B23" s="38" t="s">
        <v>46</v>
      </c>
      <c r="C23" s="190">
        <v>62.79517864396158</v>
      </c>
      <c r="D23" s="159">
        <v>98.25708772152642</v>
      </c>
      <c r="E23" s="148">
        <v>99.00438796942662</v>
      </c>
      <c r="F23" s="159">
        <v>99.7725365799975</v>
      </c>
      <c r="G23" s="145">
        <v>100.20242805941088</v>
      </c>
      <c r="H23" s="175">
        <v>100.70194884058283</v>
      </c>
      <c r="I23" s="145">
        <v>100.83195621389994</v>
      </c>
      <c r="J23" s="10">
        <v>100.60200202265217</v>
      </c>
      <c r="K23" s="148">
        <v>100.12278240165416</v>
      </c>
      <c r="L23" s="159">
        <v>99.84242151126614</v>
      </c>
      <c r="M23" s="176">
        <v>99.73150758317308</v>
      </c>
      <c r="N23" s="10">
        <v>100.05076831950826</v>
      </c>
      <c r="O23" s="191">
        <v>100.88017277690147</v>
      </c>
      <c r="P23" s="10">
        <f t="shared" si="0"/>
        <v>99.99999999999994</v>
      </c>
    </row>
    <row r="24" spans="1:16" ht="24">
      <c r="A24" s="75">
        <v>6</v>
      </c>
      <c r="B24" s="38" t="s">
        <v>47</v>
      </c>
      <c r="C24" s="190">
        <v>4.050413932212659</v>
      </c>
      <c r="D24" s="159">
        <v>99.65160078115878</v>
      </c>
      <c r="E24" s="148">
        <v>99.85343508757164</v>
      </c>
      <c r="F24" s="159">
        <v>99.97144857126692</v>
      </c>
      <c r="G24" s="145">
        <v>100.04755989592408</v>
      </c>
      <c r="H24" s="175">
        <v>100.03854277798463</v>
      </c>
      <c r="I24" s="145">
        <v>100.29467461976928</v>
      </c>
      <c r="J24" s="10">
        <v>99.99964911111532</v>
      </c>
      <c r="K24" s="148">
        <v>99.99964911111532</v>
      </c>
      <c r="L24" s="159">
        <v>100.06390246651169</v>
      </c>
      <c r="M24" s="176">
        <v>100.0008402289434</v>
      </c>
      <c r="N24" s="10">
        <v>100.01470245820867</v>
      </c>
      <c r="O24" s="191">
        <v>100.06399489043038</v>
      </c>
      <c r="P24" s="10">
        <f t="shared" si="0"/>
        <v>100</v>
      </c>
    </row>
    <row r="25" spans="1:16" ht="15" thickBot="1">
      <c r="A25" s="135">
        <v>7</v>
      </c>
      <c r="B25" s="136" t="s">
        <v>50</v>
      </c>
      <c r="C25" s="149">
        <f>(C4-C5)</f>
        <v>71.81718430006507</v>
      </c>
      <c r="D25" s="152">
        <f>(((D4*$C$4)-(D5*$C$5))/($C$4-$C$5))</f>
        <v>98.15780275590632</v>
      </c>
      <c r="E25" s="150">
        <f aca="true" t="shared" si="1" ref="E25:O25">(((E4*$C$4)-(E5*$C$5))/($C$4-$C$5))</f>
        <v>99.30337265143437</v>
      </c>
      <c r="F25" s="152">
        <f t="shared" si="1"/>
        <v>100.42520030292626</v>
      </c>
      <c r="G25" s="150">
        <f t="shared" si="1"/>
        <v>100.74785132475843</v>
      </c>
      <c r="H25" s="152">
        <f t="shared" si="1"/>
        <v>100.60501869942975</v>
      </c>
      <c r="I25" s="150">
        <f t="shared" si="1"/>
        <v>100.27868436472546</v>
      </c>
      <c r="J25" s="152">
        <f t="shared" si="1"/>
        <v>100.27229659954632</v>
      </c>
      <c r="K25" s="150">
        <f t="shared" si="1"/>
        <v>99.95656603197943</v>
      </c>
      <c r="L25" s="152">
        <f t="shared" si="1"/>
        <v>99.81468903212125</v>
      </c>
      <c r="M25" s="150">
        <f t="shared" si="1"/>
        <v>99.7279184301421</v>
      </c>
      <c r="N25" s="152">
        <f t="shared" si="1"/>
        <v>100.07493303773026</v>
      </c>
      <c r="O25" s="151">
        <f t="shared" si="1"/>
        <v>100.63566676929982</v>
      </c>
      <c r="P25" s="152">
        <f t="shared" si="0"/>
        <v>99.99999999999999</v>
      </c>
    </row>
  </sheetData>
  <sheetProtection/>
  <mergeCells count="1">
    <mergeCell ref="A1:P1"/>
  </mergeCells>
  <printOptions/>
  <pageMargins left="0.24" right="0.2" top="0.7480314960629921" bottom="0.7480314960629921" header="0.31496062992125984" footer="0.31496062992125984"/>
  <pageSetup orientation="landscape" paperSize="9" scale="94" r:id="rId3"/>
  <ignoredErrors>
    <ignoredError sqref="P4:P17 P19:P25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M8" sqref="M8"/>
    </sheetView>
  </sheetViews>
  <sheetFormatPr defaultColWidth="9.140625" defaultRowHeight="15"/>
  <cols>
    <col min="1" max="1" width="3.421875" style="18" bestFit="1" customWidth="1"/>
    <col min="2" max="2" width="29.7109375" style="18" bestFit="1" customWidth="1"/>
    <col min="3" max="3" width="8.00390625" style="134" bestFit="1" customWidth="1"/>
    <col min="4" max="4" width="6.7109375" style="134" bestFit="1" customWidth="1"/>
    <col min="5" max="6" width="6.421875" style="18" bestFit="1" customWidth="1"/>
    <col min="7" max="7" width="6.7109375" style="18" bestFit="1" customWidth="1"/>
    <col min="8" max="8" width="6.421875" style="18" bestFit="1" customWidth="1"/>
    <col min="9" max="9" width="7.140625" style="18" bestFit="1" customWidth="1"/>
    <col min="10" max="10" width="6.57421875" style="18" bestFit="1" customWidth="1"/>
    <col min="11" max="11" width="6.421875" style="18" bestFit="1" customWidth="1"/>
    <col min="12" max="12" width="7.57421875" style="18" bestFit="1" customWidth="1"/>
    <col min="13" max="16" width="7.28125" style="18" bestFit="1" customWidth="1"/>
    <col min="17" max="17" width="7.57421875" style="18" bestFit="1" customWidth="1"/>
    <col min="18" max="18" width="2.8515625" style="18" customWidth="1"/>
    <col min="19" max="16384" width="9.140625" style="18" customWidth="1"/>
  </cols>
  <sheetData>
    <row r="1" spans="1:17" ht="40.5" customHeight="1" thickBot="1">
      <c r="A1" s="236" t="s">
        <v>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14"/>
    </row>
    <row r="2" spans="1:17" ht="36.75" thickBot="1">
      <c r="A2" s="137" t="s">
        <v>0</v>
      </c>
      <c r="B2" s="137" t="s">
        <v>13</v>
      </c>
      <c r="C2" s="138" t="s">
        <v>14</v>
      </c>
      <c r="D2" s="139">
        <v>44196</v>
      </c>
      <c r="E2" s="139">
        <v>44197</v>
      </c>
      <c r="F2" s="139">
        <v>44228</v>
      </c>
      <c r="G2" s="139">
        <v>44256</v>
      </c>
      <c r="H2" s="139">
        <v>44287</v>
      </c>
      <c r="I2" s="139">
        <v>44317</v>
      </c>
      <c r="J2" s="139">
        <v>44348</v>
      </c>
      <c r="K2" s="139">
        <v>44378</v>
      </c>
      <c r="L2" s="139">
        <v>44409</v>
      </c>
      <c r="M2" s="139">
        <v>44440</v>
      </c>
      <c r="N2" s="139">
        <v>44470</v>
      </c>
      <c r="O2" s="139">
        <v>44501</v>
      </c>
      <c r="P2" s="139">
        <v>44531</v>
      </c>
      <c r="Q2" s="216" t="s">
        <v>29</v>
      </c>
    </row>
    <row r="3" spans="1:17" ht="15.75" thickBot="1">
      <c r="A3" s="160"/>
      <c r="B3" s="160" t="s">
        <v>17</v>
      </c>
      <c r="C3" s="161"/>
      <c r="D3" s="162">
        <v>3.152626042808304</v>
      </c>
      <c r="E3" s="162">
        <v>3.5319801672165196</v>
      </c>
      <c r="F3" s="162">
        <v>3.3031044127693754</v>
      </c>
      <c r="G3" s="162">
        <v>3.165375564514017</v>
      </c>
      <c r="H3" s="162">
        <v>3.298870081794547</v>
      </c>
      <c r="I3" s="162">
        <v>3.3499512825533984</v>
      </c>
      <c r="J3" s="162">
        <v>3.593649781468655</v>
      </c>
      <c r="K3" s="162">
        <v>3.81279749262049</v>
      </c>
      <c r="L3" s="162">
        <v>3.8446517996334917</v>
      </c>
      <c r="M3" s="162">
        <v>4.041785760507133</v>
      </c>
      <c r="N3" s="162">
        <v>4.036276598347599</v>
      </c>
      <c r="O3" s="162">
        <v>4.147773148102929</v>
      </c>
      <c r="P3" s="162">
        <v>4.16580602586567</v>
      </c>
      <c r="Q3" s="162">
        <v>3.69101833278056</v>
      </c>
    </row>
    <row r="4" spans="1:17" ht="15.75" thickBot="1">
      <c r="A4" s="160"/>
      <c r="B4" s="160" t="s">
        <v>16</v>
      </c>
      <c r="C4" s="213">
        <v>100</v>
      </c>
      <c r="D4" s="163">
        <v>100.72862057074977</v>
      </c>
      <c r="E4" s="163">
        <v>101.53330687642342</v>
      </c>
      <c r="F4" s="163">
        <v>102.43859896266778</v>
      </c>
      <c r="G4" s="163">
        <v>103.4114578180856</v>
      </c>
      <c r="H4" s="163">
        <v>103.9454607770716</v>
      </c>
      <c r="I4" s="163">
        <v>104.22362596121503</v>
      </c>
      <c r="J4" s="202">
        <v>104.30180389812162</v>
      </c>
      <c r="K4" s="163">
        <v>104.31657481205507</v>
      </c>
      <c r="L4" s="163">
        <v>103.80087435269473</v>
      </c>
      <c r="M4" s="163">
        <v>103.7091630831273</v>
      </c>
      <c r="N4" s="163">
        <v>103.60873485322952</v>
      </c>
      <c r="O4" s="163">
        <v>104.07783908241787</v>
      </c>
      <c r="P4" s="163">
        <v>104.92477951625743</v>
      </c>
      <c r="Q4" s="163">
        <f aca="true" t="shared" si="0" ref="Q4:Q25">AVERAGE(E4:P4)</f>
        <v>103.69101833278056</v>
      </c>
    </row>
    <row r="5" spans="1:17" ht="15">
      <c r="A5" s="2">
        <v>1</v>
      </c>
      <c r="B5" s="140" t="s">
        <v>32</v>
      </c>
      <c r="C5" s="154">
        <v>28.182815699934938</v>
      </c>
      <c r="D5" s="71">
        <v>100.96549116456124</v>
      </c>
      <c r="E5" s="71">
        <v>100.60459273019993</v>
      </c>
      <c r="F5" s="71">
        <v>102.40163465718035</v>
      </c>
      <c r="G5" s="71">
        <v>103.92967447597913</v>
      </c>
      <c r="H5" s="71">
        <v>105.17579320808385</v>
      </c>
      <c r="I5" s="198">
        <v>106.46161132239699</v>
      </c>
      <c r="J5" s="71">
        <v>106.45624246866508</v>
      </c>
      <c r="K5" s="200">
        <v>106.18702250127764</v>
      </c>
      <c r="L5" s="200">
        <v>103.51354797414014</v>
      </c>
      <c r="M5" s="200">
        <v>103.29529907596519</v>
      </c>
      <c r="N5" s="200">
        <v>103.14875265062922</v>
      </c>
      <c r="O5" s="200">
        <v>103.9601903674268</v>
      </c>
      <c r="P5" s="71">
        <v>105.89980434920453</v>
      </c>
      <c r="Q5" s="71">
        <f t="shared" si="0"/>
        <v>104.25284714842905</v>
      </c>
    </row>
    <row r="6" spans="1:17" ht="15">
      <c r="A6" s="2">
        <v>2</v>
      </c>
      <c r="B6" s="141" t="s">
        <v>33</v>
      </c>
      <c r="C6" s="155">
        <v>1.8564199165865634</v>
      </c>
      <c r="D6" s="9">
        <v>100.64207596088256</v>
      </c>
      <c r="E6" s="9">
        <v>101.21925159463714</v>
      </c>
      <c r="F6" s="9">
        <v>101.42765204965905</v>
      </c>
      <c r="G6" s="9">
        <v>101.46785498078962</v>
      </c>
      <c r="H6" s="9">
        <v>102.3095436311738</v>
      </c>
      <c r="I6" s="199">
        <v>102.24224114668439</v>
      </c>
      <c r="J6" s="9">
        <v>102.28600381481274</v>
      </c>
      <c r="K6" s="201">
        <v>102.23800149574282</v>
      </c>
      <c r="L6" s="9">
        <v>102.71018151956685</v>
      </c>
      <c r="M6" s="144">
        <v>102.52716990357287</v>
      </c>
      <c r="N6" s="9">
        <v>102.65099889640415</v>
      </c>
      <c r="O6" s="144">
        <v>102.85205924404416</v>
      </c>
      <c r="P6" s="9">
        <v>102.85422772200326</v>
      </c>
      <c r="Q6" s="9">
        <f t="shared" si="0"/>
        <v>102.23209883325757</v>
      </c>
    </row>
    <row r="7" spans="1:17" ht="15">
      <c r="A7" s="2">
        <v>3</v>
      </c>
      <c r="B7" s="141" t="s">
        <v>3</v>
      </c>
      <c r="C7" s="155">
        <v>10.829476226951023</v>
      </c>
      <c r="D7" s="9">
        <v>101.09537111024933</v>
      </c>
      <c r="E7" s="9">
        <v>103.00860434431081</v>
      </c>
      <c r="F7" s="9">
        <v>103.47424290130212</v>
      </c>
      <c r="G7" s="9">
        <v>104.47151053673261</v>
      </c>
      <c r="H7" s="9">
        <v>104.52687658624424</v>
      </c>
      <c r="I7" s="199">
        <v>104.46489493999901</v>
      </c>
      <c r="J7" s="9">
        <v>104.51500846823869</v>
      </c>
      <c r="K7" s="201">
        <v>104.60225899090965</v>
      </c>
      <c r="L7" s="9">
        <v>104.86981184407873</v>
      </c>
      <c r="M7" s="144">
        <v>104.8020794172088</v>
      </c>
      <c r="N7" s="9">
        <v>104.80344791715918</v>
      </c>
      <c r="O7" s="9">
        <v>105.457343564914</v>
      </c>
      <c r="P7" s="9">
        <v>105.64562750137719</v>
      </c>
      <c r="Q7" s="9">
        <f t="shared" si="0"/>
        <v>104.55347558437292</v>
      </c>
    </row>
    <row r="8" spans="1:17" s="97" customFormat="1" ht="22.5">
      <c r="A8" s="96">
        <v>4</v>
      </c>
      <c r="B8" s="3" t="s">
        <v>34</v>
      </c>
      <c r="C8" s="155">
        <v>15.064556224536005</v>
      </c>
      <c r="D8" s="9">
        <v>101.19839626960943</v>
      </c>
      <c r="E8" s="9">
        <v>102.32171800947552</v>
      </c>
      <c r="F8" s="9">
        <v>102.91516961806369</v>
      </c>
      <c r="G8" s="9">
        <v>104.02946299691965</v>
      </c>
      <c r="H8" s="9">
        <v>104.536235905625</v>
      </c>
      <c r="I8" s="199">
        <v>104.02982604049832</v>
      </c>
      <c r="J8" s="9">
        <v>103.97436508774115</v>
      </c>
      <c r="K8" s="201">
        <v>104.18538858884283</v>
      </c>
      <c r="L8" s="159">
        <v>104.72404589912607</v>
      </c>
      <c r="M8" s="148">
        <v>104.59381919224843</v>
      </c>
      <c r="N8" s="9">
        <v>104.2458034136372</v>
      </c>
      <c r="O8" s="144">
        <v>104.69198841233896</v>
      </c>
      <c r="P8" s="9">
        <v>105.13710729524931</v>
      </c>
      <c r="Q8" s="9">
        <f t="shared" si="0"/>
        <v>104.11541087164717</v>
      </c>
    </row>
    <row r="9" spans="1:17" ht="33.75">
      <c r="A9" s="2">
        <v>5</v>
      </c>
      <c r="B9" s="3" t="s">
        <v>35</v>
      </c>
      <c r="C9" s="155">
        <v>7.883298469304416</v>
      </c>
      <c r="D9" s="9">
        <v>100.27319457966327</v>
      </c>
      <c r="E9" s="9">
        <v>102.44493017018654</v>
      </c>
      <c r="F9" s="9">
        <v>102.53776335470349</v>
      </c>
      <c r="G9" s="9">
        <v>102.82702890878863</v>
      </c>
      <c r="H9" s="9">
        <v>102.94965072723205</v>
      </c>
      <c r="I9" s="199">
        <v>102.91944687545077</v>
      </c>
      <c r="J9" s="9">
        <v>103.06981840615187</v>
      </c>
      <c r="K9" s="201">
        <v>103.13834137033427</v>
      </c>
      <c r="L9" s="9">
        <v>103.36350122038517</v>
      </c>
      <c r="M9" s="144">
        <v>103.48371817431664</v>
      </c>
      <c r="N9" s="9">
        <v>103.40812731158516</v>
      </c>
      <c r="O9" s="144">
        <v>103.86184248032133</v>
      </c>
      <c r="P9" s="9">
        <v>104.35861830831365</v>
      </c>
      <c r="Q9" s="9">
        <f t="shared" si="0"/>
        <v>103.19689894231412</v>
      </c>
    </row>
    <row r="10" spans="1:17" ht="15">
      <c r="A10" s="2">
        <v>6</v>
      </c>
      <c r="B10" s="141" t="s">
        <v>6</v>
      </c>
      <c r="C10" s="155">
        <v>2.4870171751479653</v>
      </c>
      <c r="D10" s="9">
        <v>100.51132318790229</v>
      </c>
      <c r="E10" s="9">
        <v>101.55295354339974</v>
      </c>
      <c r="F10" s="9">
        <v>102.24022257527133</v>
      </c>
      <c r="G10" s="9">
        <v>102.33248263622204</v>
      </c>
      <c r="H10" s="9">
        <v>102.29147821753291</v>
      </c>
      <c r="I10" s="199">
        <v>102.29147821753294</v>
      </c>
      <c r="J10" s="9">
        <v>102.95742441683397</v>
      </c>
      <c r="K10" s="201">
        <v>102.92485213397961</v>
      </c>
      <c r="L10" s="9">
        <v>103.0509244917562</v>
      </c>
      <c r="M10" s="144">
        <v>103.19541872050247</v>
      </c>
      <c r="N10" s="9">
        <v>103.25734005684082</v>
      </c>
      <c r="O10" s="144">
        <v>103.38884614871945</v>
      </c>
      <c r="P10" s="9">
        <v>103.38927102763752</v>
      </c>
      <c r="Q10" s="9">
        <f t="shared" si="0"/>
        <v>102.73939101551908</v>
      </c>
    </row>
    <row r="11" spans="1:17" ht="15">
      <c r="A11" s="2">
        <v>7</v>
      </c>
      <c r="B11" s="141" t="s">
        <v>7</v>
      </c>
      <c r="C11" s="155">
        <v>14.050737538068454</v>
      </c>
      <c r="D11" s="9">
        <v>99.48772655862166</v>
      </c>
      <c r="E11" s="9">
        <v>100.96406411418774</v>
      </c>
      <c r="F11" s="9">
        <v>101.7139472946004</v>
      </c>
      <c r="G11" s="9">
        <v>102.9133209410175</v>
      </c>
      <c r="H11" s="9">
        <v>103.00507150611232</v>
      </c>
      <c r="I11" s="199">
        <v>103.05686181036958</v>
      </c>
      <c r="J11" s="9">
        <v>103.22252508449876</v>
      </c>
      <c r="K11" s="201">
        <v>103.48032051591365</v>
      </c>
      <c r="L11" s="9">
        <v>104.11033424885947</v>
      </c>
      <c r="M11" s="148">
        <v>104.05390269148556</v>
      </c>
      <c r="N11" s="9">
        <v>104.0459568242013</v>
      </c>
      <c r="O11" s="144">
        <v>104.15316333820579</v>
      </c>
      <c r="P11" s="9">
        <v>105.32626803552525</v>
      </c>
      <c r="Q11" s="9">
        <f t="shared" si="0"/>
        <v>103.33714470041475</v>
      </c>
    </row>
    <row r="12" spans="1:17" ht="15">
      <c r="A12" s="2">
        <v>8</v>
      </c>
      <c r="B12" s="141" t="s">
        <v>36</v>
      </c>
      <c r="C12" s="155">
        <v>5.356064513096548</v>
      </c>
      <c r="D12" s="9">
        <v>100.93954121487097</v>
      </c>
      <c r="E12" s="9">
        <v>101.1209609760284</v>
      </c>
      <c r="F12" s="9">
        <v>101.18194385418042</v>
      </c>
      <c r="G12" s="9">
        <v>101.43271277270631</v>
      </c>
      <c r="H12" s="9">
        <v>101.79817031490438</v>
      </c>
      <c r="I12" s="199">
        <v>101.75687135770303</v>
      </c>
      <c r="J12" s="9">
        <v>101.90817007421123</v>
      </c>
      <c r="K12" s="201">
        <v>102.00779656313742</v>
      </c>
      <c r="L12" s="9">
        <v>102.05277746471809</v>
      </c>
      <c r="M12" s="148">
        <v>102.02989097287978</v>
      </c>
      <c r="N12" s="9">
        <v>102.0195731041764</v>
      </c>
      <c r="O12" s="144">
        <v>102.33604422621914</v>
      </c>
      <c r="P12" s="9">
        <v>102.41836100584912</v>
      </c>
      <c r="Q12" s="9">
        <f t="shared" si="0"/>
        <v>101.83860605722616</v>
      </c>
    </row>
    <row r="13" spans="1:17" ht="15">
      <c r="A13" s="2">
        <v>9</v>
      </c>
      <c r="B13" s="141" t="s">
        <v>37</v>
      </c>
      <c r="C13" s="155">
        <v>1.6396994265949068</v>
      </c>
      <c r="D13" s="9">
        <v>98.88560460692584</v>
      </c>
      <c r="E13" s="9">
        <v>102.06295712318386</v>
      </c>
      <c r="F13" s="9">
        <v>102.55728402833068</v>
      </c>
      <c r="G13" s="9">
        <v>102.84322615352607</v>
      </c>
      <c r="H13" s="9">
        <v>102.89170433285051</v>
      </c>
      <c r="I13" s="199">
        <v>102.86001072359963</v>
      </c>
      <c r="J13" s="9">
        <v>102.87258399511852</v>
      </c>
      <c r="K13" s="201">
        <v>102.89494596576029</v>
      </c>
      <c r="L13" s="9">
        <v>102.97742391903549</v>
      </c>
      <c r="M13" s="148">
        <v>102.99360754347312</v>
      </c>
      <c r="N13" s="9">
        <v>102.43441953888995</v>
      </c>
      <c r="O13" s="148">
        <v>102.60779188315512</v>
      </c>
      <c r="P13" s="9">
        <v>102.6498128773076</v>
      </c>
      <c r="Q13" s="9">
        <f t="shared" si="0"/>
        <v>102.72048067368588</v>
      </c>
    </row>
    <row r="14" spans="1:17" ht="15">
      <c r="A14" s="2">
        <v>10</v>
      </c>
      <c r="B14" s="141" t="s">
        <v>38</v>
      </c>
      <c r="C14" s="155">
        <v>1.9608891267384652</v>
      </c>
      <c r="D14" s="9">
        <v>100.0587484535894</v>
      </c>
      <c r="E14" s="9">
        <v>100.39233999110775</v>
      </c>
      <c r="F14" s="9">
        <v>101.1340893060628</v>
      </c>
      <c r="G14" s="9">
        <v>101.23328673084714</v>
      </c>
      <c r="H14" s="9">
        <v>101.24850363287712</v>
      </c>
      <c r="I14" s="199">
        <v>101.15406298230712</v>
      </c>
      <c r="J14" s="9">
        <v>101.31230952094458</v>
      </c>
      <c r="K14" s="201">
        <v>101.17442331353212</v>
      </c>
      <c r="L14" s="9">
        <v>101.18142326735085</v>
      </c>
      <c r="M14" s="148">
        <v>101.14116118374416</v>
      </c>
      <c r="N14" s="9">
        <v>101.16375337830378</v>
      </c>
      <c r="O14" s="144">
        <v>101.16423258261437</v>
      </c>
      <c r="P14" s="9">
        <v>101.16423258261437</v>
      </c>
      <c r="Q14" s="9">
        <f t="shared" si="0"/>
        <v>101.12198487269218</v>
      </c>
    </row>
    <row r="15" spans="1:17" ht="15">
      <c r="A15" s="19">
        <v>11</v>
      </c>
      <c r="B15" s="142" t="s">
        <v>39</v>
      </c>
      <c r="C15" s="155">
        <v>6.567761387802783</v>
      </c>
      <c r="D15" s="9">
        <v>100.72347382652308</v>
      </c>
      <c r="E15" s="9">
        <v>102.32344794203591</v>
      </c>
      <c r="F15" s="9">
        <v>103.69946611100048</v>
      </c>
      <c r="G15" s="9">
        <v>104.46619403257712</v>
      </c>
      <c r="H15" s="9">
        <v>105.05048738349174</v>
      </c>
      <c r="I15" s="199">
        <v>105.04829180797422</v>
      </c>
      <c r="J15" s="9">
        <v>105.2864973427007</v>
      </c>
      <c r="K15" s="201">
        <v>105.30309771512175</v>
      </c>
      <c r="L15" s="9">
        <v>105.32664390343434</v>
      </c>
      <c r="M15" s="148">
        <v>105.31436867149628</v>
      </c>
      <c r="N15" s="9">
        <v>105.38871422893656</v>
      </c>
      <c r="O15" s="144">
        <v>105.66510088613245</v>
      </c>
      <c r="P15" s="9">
        <v>105.70587947899153</v>
      </c>
      <c r="Q15" s="9">
        <f t="shared" si="0"/>
        <v>104.8815157919911</v>
      </c>
    </row>
    <row r="16" spans="1:17" ht="16.5" customHeight="1">
      <c r="A16" s="19">
        <v>12</v>
      </c>
      <c r="B16" s="142" t="s">
        <v>40</v>
      </c>
      <c r="C16" s="155">
        <v>2.061378305143415</v>
      </c>
      <c r="D16" s="9">
        <v>100.02873572583707</v>
      </c>
      <c r="E16" s="9">
        <v>100.09038208353255</v>
      </c>
      <c r="F16" s="9">
        <v>100.2492663764201</v>
      </c>
      <c r="G16" s="9">
        <v>100.24971285258827</v>
      </c>
      <c r="H16" s="9">
        <v>100.29352052989456</v>
      </c>
      <c r="I16" s="199">
        <v>100.30131020294745</v>
      </c>
      <c r="J16" s="9">
        <v>100.23481148179307</v>
      </c>
      <c r="K16" s="201">
        <v>100.31638263014082</v>
      </c>
      <c r="L16" s="9">
        <v>100.31410979461144</v>
      </c>
      <c r="M16" s="148">
        <v>100.31180032694019</v>
      </c>
      <c r="N16" s="9">
        <v>100.30691921104554</v>
      </c>
      <c r="O16" s="144">
        <v>100.34952599237914</v>
      </c>
      <c r="P16" s="9">
        <v>100.35650095922266</v>
      </c>
      <c r="Q16" s="9">
        <f t="shared" si="0"/>
        <v>100.2811868701263</v>
      </c>
    </row>
    <row r="17" spans="1:17" ht="34.5" thickBot="1">
      <c r="A17" s="19">
        <v>13</v>
      </c>
      <c r="B17" s="143" t="s">
        <v>41</v>
      </c>
      <c r="C17" s="155">
        <v>2.0598859900945716</v>
      </c>
      <c r="D17" s="9">
        <v>99.84142294277811</v>
      </c>
      <c r="E17" s="9">
        <v>102.03785120936662</v>
      </c>
      <c r="F17" s="9">
        <v>102.32184278999175</v>
      </c>
      <c r="G17" s="9">
        <v>102.39755662049922</v>
      </c>
      <c r="H17" s="9">
        <v>102.5590267691538</v>
      </c>
      <c r="I17" s="199">
        <v>102.54485076244164</v>
      </c>
      <c r="J17" s="13">
        <v>102.75894008890876</v>
      </c>
      <c r="K17" s="201">
        <v>102.93873294322883</v>
      </c>
      <c r="L17" s="9">
        <v>103.1364285089332</v>
      </c>
      <c r="M17" s="148">
        <v>103.02063469729264</v>
      </c>
      <c r="N17" s="9">
        <v>103.06044153071278</v>
      </c>
      <c r="O17" s="144">
        <v>103.33738388714433</v>
      </c>
      <c r="P17" s="13">
        <v>103.38056680399451</v>
      </c>
      <c r="Q17" s="9">
        <f t="shared" si="0"/>
        <v>102.79118805097234</v>
      </c>
    </row>
    <row r="18" spans="1:17" ht="29.25" customHeight="1" thickBot="1">
      <c r="A18" s="165"/>
      <c r="B18" s="217" t="s">
        <v>18</v>
      </c>
      <c r="C18" s="218" t="s">
        <v>14</v>
      </c>
      <c r="D18" s="219">
        <v>44166</v>
      </c>
      <c r="E18" s="219">
        <v>44197</v>
      </c>
      <c r="F18" s="219">
        <v>44228</v>
      </c>
      <c r="G18" s="219">
        <v>44256</v>
      </c>
      <c r="H18" s="219">
        <v>44287</v>
      </c>
      <c r="I18" s="219">
        <v>44317</v>
      </c>
      <c r="J18" s="220">
        <v>44348</v>
      </c>
      <c r="K18" s="219">
        <v>44378</v>
      </c>
      <c r="L18" s="219">
        <v>44409</v>
      </c>
      <c r="M18" s="219">
        <v>44440</v>
      </c>
      <c r="N18" s="219">
        <v>44470</v>
      </c>
      <c r="O18" s="219">
        <v>44501</v>
      </c>
      <c r="P18" s="219">
        <v>44531</v>
      </c>
      <c r="Q18" s="221" t="s">
        <v>29</v>
      </c>
    </row>
    <row r="19" spans="1:17" ht="15">
      <c r="A19" s="75">
        <v>1</v>
      </c>
      <c r="B19" s="194" t="s">
        <v>42</v>
      </c>
      <c r="C19" s="208">
        <v>73.94709526698867</v>
      </c>
      <c r="D19" s="158">
        <v>100.65172508280239</v>
      </c>
      <c r="E19" s="157">
        <v>102.32780921035341</v>
      </c>
      <c r="F19" s="158">
        <v>102.87321651400319</v>
      </c>
      <c r="G19" s="158">
        <v>103.57952500521037</v>
      </c>
      <c r="H19" s="37">
        <v>103.94191285520985</v>
      </c>
      <c r="I19" s="167">
        <v>104.25051757363283</v>
      </c>
      <c r="J19" s="37">
        <v>104.35776846646131</v>
      </c>
      <c r="K19" s="157">
        <v>104.28931198534393</v>
      </c>
      <c r="L19" s="158">
        <v>104.54239901097148</v>
      </c>
      <c r="M19" s="156">
        <v>104.4953623078102</v>
      </c>
      <c r="N19" s="168">
        <v>104.44227154849592</v>
      </c>
      <c r="O19" s="157">
        <v>104.84245144908273</v>
      </c>
      <c r="P19" s="37">
        <v>105.24925929326545</v>
      </c>
      <c r="Q19" s="37">
        <f t="shared" si="0"/>
        <v>104.0993171016534</v>
      </c>
    </row>
    <row r="20" spans="1:17" ht="15">
      <c r="A20" s="75">
        <v>2</v>
      </c>
      <c r="B20" s="195" t="s">
        <v>43</v>
      </c>
      <c r="C20" s="209">
        <v>26.0529047330114</v>
      </c>
      <c r="D20" s="159">
        <v>100.57788196526175</v>
      </c>
      <c r="E20" s="145">
        <v>99.26768794110806</v>
      </c>
      <c r="F20" s="159">
        <v>101.2082374768661</v>
      </c>
      <c r="G20" s="159">
        <v>102.93771445989374</v>
      </c>
      <c r="H20" s="10">
        <v>103.95553099836147</v>
      </c>
      <c r="I20" s="169">
        <v>104.1472983253632</v>
      </c>
      <c r="J20" s="10">
        <v>104.14295722405578</v>
      </c>
      <c r="K20" s="145">
        <v>104.3939560816182</v>
      </c>
      <c r="L20" s="159">
        <v>101.69617258871286</v>
      </c>
      <c r="M20" s="148">
        <v>101.47773379122476</v>
      </c>
      <c r="N20" s="170">
        <v>101.24294428351496</v>
      </c>
      <c r="O20" s="145">
        <v>101.90767943929421</v>
      </c>
      <c r="P20" s="10">
        <v>104.00386738971592</v>
      </c>
      <c r="Q20" s="10">
        <f t="shared" si="0"/>
        <v>102.53181499997744</v>
      </c>
    </row>
    <row r="21" spans="1:17" ht="15">
      <c r="A21" s="75">
        <v>3</v>
      </c>
      <c r="B21" s="195" t="s">
        <v>44</v>
      </c>
      <c r="C21" s="209">
        <v>5.675764627164739</v>
      </c>
      <c r="D21" s="159">
        <v>100.51753260239288</v>
      </c>
      <c r="E21" s="145">
        <v>98.84875432123127</v>
      </c>
      <c r="F21" s="159">
        <v>100.6261304729682</v>
      </c>
      <c r="G21" s="159">
        <v>102.46719906858415</v>
      </c>
      <c r="H21" s="10">
        <v>103.63796372778147</v>
      </c>
      <c r="I21" s="169">
        <v>102.52381879436244</v>
      </c>
      <c r="J21" s="10">
        <v>102.59930271200085</v>
      </c>
      <c r="K21" s="145">
        <v>103.64500062642652</v>
      </c>
      <c r="L21" s="159">
        <v>105.1905924246021</v>
      </c>
      <c r="M21" s="148">
        <v>104.70428006661182</v>
      </c>
      <c r="N21" s="170">
        <v>103.92735590623639</v>
      </c>
      <c r="O21" s="145">
        <v>103.95559074731388</v>
      </c>
      <c r="P21" s="10">
        <v>104.9610898952651</v>
      </c>
      <c r="Q21" s="10">
        <f t="shared" si="0"/>
        <v>103.09058989694869</v>
      </c>
    </row>
    <row r="22" spans="1:17" ht="15">
      <c r="A22" s="75">
        <v>4</v>
      </c>
      <c r="B22" s="195" t="s">
        <v>45</v>
      </c>
      <c r="C22" s="209">
        <v>37.204821356038416</v>
      </c>
      <c r="D22" s="159">
        <v>100.21477342904913</v>
      </c>
      <c r="E22" s="145">
        <v>101.39937312484035</v>
      </c>
      <c r="F22" s="159">
        <v>102.04746183367884</v>
      </c>
      <c r="G22" s="159">
        <v>102.74527253900996</v>
      </c>
      <c r="H22" s="10">
        <v>103.19211841374495</v>
      </c>
      <c r="I22" s="169">
        <v>103.18317946084368</v>
      </c>
      <c r="J22" s="10">
        <v>103.23165582541782</v>
      </c>
      <c r="K22" s="145">
        <v>103.2395359201694</v>
      </c>
      <c r="L22" s="159">
        <v>103.44861176354104</v>
      </c>
      <c r="M22" s="148">
        <v>103.44221967064425</v>
      </c>
      <c r="N22" s="170">
        <v>103.43578181914158</v>
      </c>
      <c r="O22" s="145">
        <v>103.68693243164502</v>
      </c>
      <c r="P22" s="10">
        <v>104.02933886241946</v>
      </c>
      <c r="Q22" s="10">
        <f t="shared" si="0"/>
        <v>103.09012347209138</v>
      </c>
    </row>
    <row r="23" spans="1:17" ht="15">
      <c r="A23" s="75">
        <v>5</v>
      </c>
      <c r="B23" s="195" t="s">
        <v>46</v>
      </c>
      <c r="C23" s="209">
        <v>62.79517864396165</v>
      </c>
      <c r="D23" s="159">
        <v>100.88017277690147</v>
      </c>
      <c r="E23" s="145">
        <v>101.608283441452</v>
      </c>
      <c r="F23" s="159">
        <v>102.6716805817086</v>
      </c>
      <c r="G23" s="159">
        <v>103.80752316185585</v>
      </c>
      <c r="H23" s="10">
        <v>104.39180026766225</v>
      </c>
      <c r="I23" s="169">
        <v>104.84006860876774</v>
      </c>
      <c r="J23" s="10">
        <v>104.93584410199126</v>
      </c>
      <c r="K23" s="145">
        <v>104.95469768122152</v>
      </c>
      <c r="L23" s="159">
        <v>104.00958252078807</v>
      </c>
      <c r="M23" s="148">
        <v>103.86735223704294</v>
      </c>
      <c r="N23" s="170">
        <v>103.71123615918292</v>
      </c>
      <c r="O23" s="145">
        <v>104.30947331780594</v>
      </c>
      <c r="P23" s="10">
        <v>105.4553395267995</v>
      </c>
      <c r="Q23" s="10">
        <f t="shared" si="0"/>
        <v>104.04690680052322</v>
      </c>
    </row>
    <row r="24" spans="1:17" ht="22.5">
      <c r="A24" s="75">
        <v>6</v>
      </c>
      <c r="B24" s="195" t="s">
        <v>47</v>
      </c>
      <c r="C24" s="209">
        <v>4.050413932212658</v>
      </c>
      <c r="D24" s="159">
        <v>100.06399489043038</v>
      </c>
      <c r="E24" s="145">
        <v>102.19217442015558</v>
      </c>
      <c r="F24" s="159">
        <v>102.37587994709158</v>
      </c>
      <c r="G24" s="159">
        <v>102.6459804483128</v>
      </c>
      <c r="H24" s="10">
        <v>103.25776902384099</v>
      </c>
      <c r="I24" s="169">
        <v>103.20648857774603</v>
      </c>
      <c r="J24" s="10">
        <v>103.35696507162976</v>
      </c>
      <c r="K24" s="145">
        <v>103.29600550500393</v>
      </c>
      <c r="L24" s="159">
        <v>103.32832692900026</v>
      </c>
      <c r="M24" s="148">
        <v>103.3336266299736</v>
      </c>
      <c r="N24" s="170">
        <v>103.11319100700254</v>
      </c>
      <c r="O24" s="145">
        <v>103.28000659003226</v>
      </c>
      <c r="P24" s="10">
        <v>103.3640812857696</v>
      </c>
      <c r="Q24" s="10">
        <f t="shared" si="0"/>
        <v>103.06254128629656</v>
      </c>
    </row>
    <row r="25" spans="1:17" ht="23.25" thickBot="1">
      <c r="A25" s="75">
        <v>7</v>
      </c>
      <c r="B25" s="196" t="s">
        <v>50</v>
      </c>
      <c r="C25" s="210">
        <f>(C4-C5)</f>
        <v>71.81718430006507</v>
      </c>
      <c r="D25" s="152">
        <f aca="true" t="shared" si="1" ref="D25:P25">(((D4*$C$4)-(D5*$C$5))/($C$4-$C$5))</f>
        <v>100.63566676929982</v>
      </c>
      <c r="E25" s="150">
        <f t="shared" si="1"/>
        <v>101.897756971147</v>
      </c>
      <c r="F25" s="152">
        <f t="shared" si="1"/>
        <v>102.45310465819429</v>
      </c>
      <c r="G25" s="152">
        <f t="shared" si="1"/>
        <v>103.20809695530062</v>
      </c>
      <c r="H25" s="152">
        <f t="shared" si="1"/>
        <v>103.46264830689738</v>
      </c>
      <c r="I25" s="152">
        <f t="shared" si="1"/>
        <v>103.34538589112522</v>
      </c>
      <c r="J25" s="152">
        <f t="shared" si="1"/>
        <v>103.45634962750071</v>
      </c>
      <c r="K25" s="152">
        <f t="shared" si="1"/>
        <v>103.58256549359614</v>
      </c>
      <c r="L25" s="152">
        <f t="shared" si="1"/>
        <v>103.91362823536855</v>
      </c>
      <c r="M25" s="152">
        <f t="shared" si="1"/>
        <v>103.87157341920998</v>
      </c>
      <c r="N25" s="152">
        <f t="shared" si="1"/>
        <v>103.78924309464108</v>
      </c>
      <c r="O25" s="152">
        <f t="shared" si="1"/>
        <v>104.12400730920427</v>
      </c>
      <c r="P25" s="152">
        <f t="shared" si="1"/>
        <v>104.54215597792714</v>
      </c>
      <c r="Q25" s="152">
        <f t="shared" si="0"/>
        <v>103.47054299500938</v>
      </c>
    </row>
    <row r="26" spans="1:17" ht="15.75" thickBot="1">
      <c r="A26" s="238" t="s">
        <v>27</v>
      </c>
      <c r="B26" s="239"/>
      <c r="C26" s="239"/>
      <c r="D26" s="239"/>
      <c r="E26" s="239"/>
      <c r="F26" s="239"/>
      <c r="G26" s="239"/>
      <c r="H26" s="239"/>
      <c r="I26" s="240"/>
      <c r="J26" s="239"/>
      <c r="K26" s="239"/>
      <c r="L26" s="239"/>
      <c r="M26" s="239"/>
      <c r="N26" s="239"/>
      <c r="O26" s="240"/>
      <c r="P26" s="241"/>
      <c r="Q26" s="215"/>
    </row>
    <row r="27" spans="1:17" ht="15">
      <c r="A27" s="75">
        <v>1</v>
      </c>
      <c r="B27" s="38" t="s">
        <v>42</v>
      </c>
      <c r="C27" s="211">
        <v>73.9320413902577</v>
      </c>
      <c r="D27" s="171"/>
      <c r="E27" s="172">
        <f>((E19/'2020_REBASED SERIES'!D19)-1)*100</f>
        <v>3.835156759374514</v>
      </c>
      <c r="F27" s="173">
        <f>((F19/'2020_REBASED SERIES'!E19)-1)*100</f>
        <v>3.561703636141633</v>
      </c>
      <c r="G27" s="192">
        <v>3.5398692791881237</v>
      </c>
      <c r="H27" s="203">
        <f>(H19/'2020_REBASED SERIES'!G19-1)*100</f>
        <v>3.526848009969008</v>
      </c>
      <c r="I27" s="192">
        <v>3.691880831607408</v>
      </c>
      <c r="J27" s="192">
        <f>(J19/'2020_REBASED SERIES'!I19-1)*100</f>
        <v>4.025115063176821</v>
      </c>
      <c r="K27" s="192">
        <f>(K19/'2020_REBASED SERIES'!J19-1)*100</f>
        <v>4.054296291848081</v>
      </c>
      <c r="L27" s="192">
        <f>(L19/'2020_REBASED SERIES'!K19-1)*100</f>
        <v>4.5376175229196125</v>
      </c>
      <c r="M27" s="173">
        <v>4.604581985641487</v>
      </c>
      <c r="N27" s="205">
        <v>4.509440534061282</v>
      </c>
      <c r="O27" s="192">
        <v>4.732216932101374</v>
      </c>
      <c r="P27" s="192">
        <f>(P19/'2020_REBASED SERIES'!O19-1)*100</f>
        <v>4.567764940621588</v>
      </c>
      <c r="Q27" s="192">
        <f>(Q19/'2020_REBASED SERIES'!P19-1)*100</f>
        <v>4.099317101653455</v>
      </c>
    </row>
    <row r="28" spans="1:17" ht="15">
      <c r="A28" s="75">
        <v>2</v>
      </c>
      <c r="B28" s="38" t="s">
        <v>43</v>
      </c>
      <c r="C28" s="211">
        <v>26.067958609742355</v>
      </c>
      <c r="D28" s="174"/>
      <c r="E28" s="172">
        <f>((E20/'2020_REBASED SERIES'!D20)-1)*100</f>
        <v>1.4872027118636444</v>
      </c>
      <c r="F28" s="173">
        <f>((F20/'2020_REBASED SERIES'!E20)-1)*100</f>
        <v>2.0692622328152055</v>
      </c>
      <c r="G28" s="173">
        <v>2.410011943543333</v>
      </c>
      <c r="H28" s="172">
        <f>(H20/'2020_REBASED SERIES'!G20-1)*100</f>
        <v>3.114863119225819</v>
      </c>
      <c r="I28" s="173">
        <v>2.7783235366457326</v>
      </c>
      <c r="J28" s="173">
        <f>(J20/'2020_REBASED SERIES'!I20-1)*100</f>
        <v>2.7430896342240274</v>
      </c>
      <c r="K28" s="173">
        <f>(K20/'2020_REBASED SERIES'!J20-1)*100</f>
        <v>3.4114585856091617</v>
      </c>
      <c r="L28" s="173">
        <f>(L20/'2020_REBASED SERIES'!K20-1)*100</f>
        <v>1.7691490627520068</v>
      </c>
      <c r="M28" s="173">
        <v>2.284346463144926</v>
      </c>
      <c r="N28" s="206">
        <v>2.337330335305565</v>
      </c>
      <c r="O28" s="173">
        <v>2.5153191448277434</v>
      </c>
      <c r="P28" s="173">
        <f>(P20/'2020_REBASED SERIES'!O20-1)*100</f>
        <v>3.406301025147318</v>
      </c>
      <c r="Q28" s="173">
        <f>(Q20/'2020_REBASED SERIES'!P20-1)*100</f>
        <v>2.5318149999774553</v>
      </c>
    </row>
    <row r="29" spans="1:17" ht="15">
      <c r="A29" s="75">
        <v>3</v>
      </c>
      <c r="B29" s="38" t="s">
        <v>44</v>
      </c>
      <c r="C29" s="211">
        <v>5.675840191144073</v>
      </c>
      <c r="D29" s="174"/>
      <c r="E29" s="172">
        <f>((E21/'2020_REBASED SERIES'!D21)-1)*100</f>
        <v>1.6297863137207491</v>
      </c>
      <c r="F29" s="173">
        <f>((F21/'2020_REBASED SERIES'!E21)-1)*100</f>
        <v>1.4357331183785016</v>
      </c>
      <c r="G29" s="173">
        <v>1.1247458730365478</v>
      </c>
      <c r="H29" s="172">
        <f>(H21/'2020_REBASED SERIES'!G21-1)*100</f>
        <v>2.2564025095580087</v>
      </c>
      <c r="I29" s="173">
        <v>2.1097488090979333</v>
      </c>
      <c r="J29" s="173">
        <f>(J21/'2020_REBASED SERIES'!I21-1)*100</f>
        <v>3.2291290329859113</v>
      </c>
      <c r="K29" s="173">
        <f>(K21/'2020_REBASED SERIES'!J21-1)*100</f>
        <v>3.5537399631768274</v>
      </c>
      <c r="L29" s="173">
        <f>(L21/'2020_REBASED SERIES'!K21-1)*100</f>
        <v>5.128134679512764</v>
      </c>
      <c r="M29" s="173">
        <v>4.566967657405008</v>
      </c>
      <c r="N29" s="206">
        <v>4.239759126960396</v>
      </c>
      <c r="O29" s="173">
        <v>3.3726733214891835</v>
      </c>
      <c r="P29" s="173">
        <f>(P21/'2020_REBASED SERIES'!O21-1)*100</f>
        <v>4.420678838635217</v>
      </c>
      <c r="Q29" s="173">
        <f>(Q21/'2020_REBASED SERIES'!P21-1)*100</f>
        <v>3.0905898969486367</v>
      </c>
    </row>
    <row r="30" spans="1:17" ht="15">
      <c r="A30" s="75">
        <v>4</v>
      </c>
      <c r="B30" s="38" t="s">
        <v>45</v>
      </c>
      <c r="C30" s="211">
        <v>37.26427271923452</v>
      </c>
      <c r="D30" s="174"/>
      <c r="E30" s="172">
        <f>((E22/'2020_REBASED SERIES'!D22)-1)*100</f>
        <v>2.9183761385261464</v>
      </c>
      <c r="F30" s="173">
        <f>((F22/'2020_REBASED SERIES'!E22)-1)*100</f>
        <v>2.2855010125821584</v>
      </c>
      <c r="G30" s="173">
        <v>1.9060758949455803</v>
      </c>
      <c r="H30" s="172">
        <f>(H22/'2020_REBASED SERIES'!G22-1)*100</f>
        <v>2.140630693543666</v>
      </c>
      <c r="I30" s="173">
        <v>2.342569516939119</v>
      </c>
      <c r="J30" s="173">
        <f>(J22/'2020_REBASED SERIES'!I22-1)*100</f>
        <v>3.0405216960705417</v>
      </c>
      <c r="K30" s="173">
        <f>(K22/'2020_REBASED SERIES'!J22-1)*100</f>
        <v>3.138625156116226</v>
      </c>
      <c r="L30" s="173">
        <f>(L22/'2020_REBASED SERIES'!K22-1)*100</f>
        <v>3.7077516805231747</v>
      </c>
      <c r="M30" s="173">
        <v>3.9576159358389873</v>
      </c>
      <c r="N30" s="206">
        <v>3.8774357197011167</v>
      </c>
      <c r="O30" s="173">
        <v>3.9915845070915834</v>
      </c>
      <c r="P30" s="173">
        <f>(P22/'2020_REBASED SERIES'!O22-1)*100</f>
        <v>3.8063903183605863</v>
      </c>
      <c r="Q30" s="173">
        <f>(Q22/'2020_REBASED SERIES'!P22-1)*100</f>
        <v>3.0901234720914106</v>
      </c>
    </row>
    <row r="31" spans="1:17" ht="14.25">
      <c r="A31" s="75">
        <v>5</v>
      </c>
      <c r="B31" s="38" t="s">
        <v>46</v>
      </c>
      <c r="C31" s="211">
        <v>62.73572728076548</v>
      </c>
      <c r="D31" s="174"/>
      <c r="E31" s="172">
        <f>((E23/'2020_REBASED SERIES'!D23)-1)*100</f>
        <v>3.410640186510827</v>
      </c>
      <c r="F31" s="173">
        <f>((F23/'2020_REBASED SERIES'!E23)-1)*100</f>
        <v>3.7041717922790207</v>
      </c>
      <c r="G31" s="173">
        <v>4.044185624791741</v>
      </c>
      <c r="H31" s="172">
        <f>(H23/'2020_REBASED SERIES'!G23-1)*100</f>
        <v>4.18090887554885</v>
      </c>
      <c r="I31" s="173">
        <v>4.109274761639226</v>
      </c>
      <c r="J31" s="173">
        <f>(J23/'2020_REBASED SERIES'!I23-1)*100</f>
        <v>4.070027045181535</v>
      </c>
      <c r="K31" s="173">
        <f>(K23/'2020_REBASED SERIES'!J23-1)*100</f>
        <v>4.326649143214123</v>
      </c>
      <c r="L31" s="173">
        <f>(L23/'2020_REBASED SERIES'!K23-1)*100</f>
        <v>3.882033664967044</v>
      </c>
      <c r="M31" s="173">
        <v>4.031283160858257</v>
      </c>
      <c r="N31" s="206">
        <v>3.9904426118203995</v>
      </c>
      <c r="O31" s="173">
        <v>4.256544022428366</v>
      </c>
      <c r="P31" s="173">
        <f>(P23/'2020_REBASED SERIES'!O23-1)*100</f>
        <v>4.535248725253571</v>
      </c>
      <c r="Q31" s="173">
        <f>(Q23/'2020_REBASED SERIES'!P23-1)*100</f>
        <v>4.046906800523287</v>
      </c>
    </row>
    <row r="32" spans="1:17" ht="24">
      <c r="A32" s="19">
        <v>6</v>
      </c>
      <c r="B32" s="38" t="s">
        <v>47</v>
      </c>
      <c r="C32" s="211">
        <v>4.007432952922296</v>
      </c>
      <c r="D32" s="171"/>
      <c r="E32" s="172">
        <f>((E24/'2020_REBASED SERIES'!D24)-1)*100</f>
        <v>2.5494559235190506</v>
      </c>
      <c r="F32" s="173">
        <f>((F24/'2020_REBASED SERIES'!E24)-1)*100</f>
        <v>2.526147305105475</v>
      </c>
      <c r="G32" s="173">
        <v>2.6752957121945364</v>
      </c>
      <c r="H32" s="172">
        <f>(H24/'2020_REBASED SERIES'!G24-1)*100</f>
        <v>3.208683081582775</v>
      </c>
      <c r="I32" s="173">
        <v>3.1667252558766457</v>
      </c>
      <c r="J32" s="173">
        <f>(J24/'2020_REBASED SERIES'!I24-1)*100</f>
        <v>3.053293171815996</v>
      </c>
      <c r="K32" s="173">
        <f>(K24/'2020_REBASED SERIES'!J24-1)*100</f>
        <v>3.2963679604773866</v>
      </c>
      <c r="L32" s="173">
        <f>(L24/'2020_REBASED SERIES'!K24-1)*100</f>
        <v>3.3286894978863835</v>
      </c>
      <c r="M32" s="173">
        <v>3.2676360634207535</v>
      </c>
      <c r="N32" s="205">
        <v>3.112324627406804</v>
      </c>
      <c r="O32" s="173">
        <v>3.2648241224213947</v>
      </c>
      <c r="P32" s="173">
        <f>(P24/'2020_REBASED SERIES'!O24-1)*100</f>
        <v>3.2979758593016495</v>
      </c>
      <c r="Q32" s="173">
        <f>(Q24/'2020_REBASED SERIES'!P24-1)*100</f>
        <v>3.0625412862965717</v>
      </c>
    </row>
    <row r="33" spans="1:17" ht="24" thickBot="1">
      <c r="A33" s="20">
        <v>7</v>
      </c>
      <c r="B33" s="136" t="s">
        <v>50</v>
      </c>
      <c r="C33" s="212">
        <v>71.81718430006507</v>
      </c>
      <c r="D33" s="177"/>
      <c r="E33" s="222">
        <v>3.8</v>
      </c>
      <c r="F33" s="223">
        <v>3.2</v>
      </c>
      <c r="G33" s="193">
        <v>2.77111386781399</v>
      </c>
      <c r="H33" s="204">
        <f>(H25/'2020_REBASED SERIES'!G25-1)*100</f>
        <v>2.694645043483712</v>
      </c>
      <c r="I33" s="193">
        <v>2.723887164995875</v>
      </c>
      <c r="J33" s="193">
        <f>(J25/'2020_REBASED SERIES'!I25-1)*100</f>
        <v>3.1688342172676576</v>
      </c>
      <c r="K33" s="193">
        <f>(K25/'2020_REBASED SERIES'!J25-1)*100</f>
        <v>3.301279621897879</v>
      </c>
      <c r="L33" s="193">
        <f>(L25/'2020_REBASED SERIES'!K25-1)*100</f>
        <v>3.958781659349042</v>
      </c>
      <c r="M33" s="193">
        <f>(M25/'2020_REBASED SERIES'!L25-1)*100</f>
        <v>4.064416196080312</v>
      </c>
      <c r="N33" s="207">
        <v>4.0724049277574</v>
      </c>
      <c r="O33" s="193">
        <v>4.046042448959142</v>
      </c>
      <c r="P33" s="193">
        <f>(P25/'2020_REBASED SERIES'!O25-1)*100</f>
        <v>3.8818138082024944</v>
      </c>
      <c r="Q33" s="193">
        <f>(Q25/'2020_REBASED SERIES'!P25-1)*100</f>
        <v>3.470542995009396</v>
      </c>
    </row>
    <row r="34" spans="9:10" ht="8.25" customHeight="1">
      <c r="I34" s="197"/>
      <c r="J34" s="197"/>
    </row>
    <row r="37" spans="5:17" ht="14.25">
      <c r="E37" s="63">
        <f>(E5/'2020_REBASED SERIES'!D5-1)*100</f>
        <v>2.820874895339842</v>
      </c>
      <c r="F37" s="63">
        <f>(F5/'2020_REBASED SERIES'!E5-1)*100</f>
        <v>3.6393161843738087</v>
      </c>
      <c r="G37" s="63">
        <f>(G5/'2020_REBASED SERIES'!F5-1)*100</f>
        <v>4.176727783187406</v>
      </c>
      <c r="H37" s="63">
        <f>(H5/'2020_REBASED SERIES'!G5-1)*100</f>
        <v>4.845232892493123</v>
      </c>
      <c r="I37" s="63">
        <f>(I5/'2020_REBASED SERIES'!H5-1)*100</f>
        <v>4.931916840831696</v>
      </c>
      <c r="J37" s="63">
        <f>(J5/'2020_REBASED SERIES'!I5-1)*100</f>
        <v>4.660900298524795</v>
      </c>
      <c r="K37" s="63">
        <f>(K5/'2020_REBASED SERIES'!J5-1)*100</f>
        <v>5.106528585146242</v>
      </c>
      <c r="L37" s="63">
        <f>(L5/'2020_REBASED SERIES'!K5-1)*100</f>
        <v>3.5538322579703463</v>
      </c>
      <c r="M37" s="63">
        <f>(M5/'2020_REBASED SERIES'!L5-1)*100</f>
        <v>3.983840667913441</v>
      </c>
      <c r="N37" s="63">
        <f>(N5/'2020_REBASED SERIES'!M5-1)*100</f>
        <v>3.9437550165550617</v>
      </c>
      <c r="O37" s="63">
        <f>(O5/'2020_REBASED SERIES'!N5-1)*100</f>
        <v>4.408322130445241</v>
      </c>
      <c r="P37" s="63">
        <f>(P5/'2020_REBASED SERIES'!O5-1)*100</f>
        <v>4.887128391819506</v>
      </c>
      <c r="Q37" s="63">
        <f>(Q5/'2020_REBASED SERIES'!P5-1)*100</f>
        <v>4.252847148429062</v>
      </c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3"/>
  <ignoredErrors>
    <ignoredError sqref="Q4:Q17 Q19:Q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N3" sqref="N3"/>
    </sheetView>
  </sheetViews>
  <sheetFormatPr defaultColWidth="9.140625" defaultRowHeight="15"/>
  <cols>
    <col min="1" max="1" width="3.57421875" style="18" bestFit="1" customWidth="1"/>
    <col min="2" max="2" width="28.7109375" style="18" customWidth="1"/>
    <col min="3" max="3" width="8.00390625" style="134" bestFit="1" customWidth="1"/>
    <col min="4" max="4" width="6.7109375" style="134" bestFit="1" customWidth="1"/>
    <col min="5" max="6" width="6.421875" style="18" bestFit="1" customWidth="1"/>
    <col min="7" max="7" width="6.7109375" style="18" bestFit="1" customWidth="1"/>
    <col min="8" max="8" width="6.421875" style="18" bestFit="1" customWidth="1"/>
    <col min="9" max="9" width="7.140625" style="18" bestFit="1" customWidth="1"/>
    <col min="10" max="10" width="6.57421875" style="18" bestFit="1" customWidth="1"/>
    <col min="11" max="11" width="6.421875" style="18" bestFit="1" customWidth="1"/>
    <col min="12" max="12" width="6.7109375" style="18" bestFit="1" customWidth="1"/>
    <col min="13" max="13" width="6.57421875" style="18" bestFit="1" customWidth="1"/>
    <col min="14" max="14" width="6.421875" style="18" bestFit="1" customWidth="1"/>
    <col min="15" max="16" width="6.7109375" style="18" bestFit="1" customWidth="1"/>
    <col min="17" max="17" width="1.57421875" style="18" customWidth="1"/>
    <col min="18" max="18" width="1.7109375" style="18" customWidth="1"/>
    <col min="19" max="16384" width="9.140625" style="18" customWidth="1"/>
  </cols>
  <sheetData>
    <row r="1" spans="1:16" ht="39" customHeight="1" thickBot="1">
      <c r="A1" s="236" t="s">
        <v>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5" thickBot="1">
      <c r="A2" s="137" t="s">
        <v>0</v>
      </c>
      <c r="B2" s="137" t="s">
        <v>13</v>
      </c>
      <c r="C2" s="138" t="s">
        <v>14</v>
      </c>
      <c r="D2" s="139">
        <v>44561</v>
      </c>
      <c r="E2" s="139">
        <v>44562</v>
      </c>
      <c r="F2" s="139">
        <v>44593</v>
      </c>
      <c r="G2" s="139">
        <v>44621</v>
      </c>
      <c r="H2" s="139">
        <v>44652</v>
      </c>
      <c r="I2" s="139">
        <v>44682</v>
      </c>
      <c r="J2" s="139">
        <v>44713</v>
      </c>
      <c r="K2" s="139">
        <v>44743</v>
      </c>
      <c r="L2" s="139">
        <v>44774</v>
      </c>
      <c r="M2" s="139">
        <v>44805</v>
      </c>
      <c r="N2" s="139">
        <v>44835</v>
      </c>
      <c r="O2" s="139">
        <v>44866</v>
      </c>
      <c r="P2" s="139">
        <v>44896</v>
      </c>
    </row>
    <row r="3" spans="1:16" ht="23.25" customHeight="1" thickBot="1">
      <c r="A3" s="160"/>
      <c r="B3" s="160" t="s">
        <v>17</v>
      </c>
      <c r="C3" s="161"/>
      <c r="D3" s="162">
        <v>4.16580602586567</v>
      </c>
      <c r="E3" s="162">
        <v>3.997044423844387</v>
      </c>
      <c r="F3" s="162">
        <v>3.6735813194424427</v>
      </c>
      <c r="G3" s="162">
        <v>3.5523671710834925</v>
      </c>
      <c r="H3" s="162">
        <v>3.783245850918937</v>
      </c>
      <c r="I3" s="162">
        <v>4.026812085982612</v>
      </c>
      <c r="J3" s="162">
        <v>4.436698099784819</v>
      </c>
      <c r="K3" s="162">
        <v>4.5374990509845725</v>
      </c>
      <c r="L3" s="162">
        <v>4.649160538109398</v>
      </c>
      <c r="M3" s="162">
        <v>4.839360260234615</v>
      </c>
      <c r="N3" s="162">
        <v>4.9422496334237564</v>
      </c>
      <c r="O3" s="162"/>
      <c r="P3" s="162"/>
    </row>
    <row r="4" spans="1:16" ht="15" thickBot="1">
      <c r="A4" s="160"/>
      <c r="B4" s="160" t="s">
        <v>16</v>
      </c>
      <c r="C4" s="161">
        <v>100</v>
      </c>
      <c r="D4" s="163">
        <v>104.92477951625743</v>
      </c>
      <c r="E4" s="163">
        <v>105.59163825727232</v>
      </c>
      <c r="F4" s="163">
        <v>106.20176419805891</v>
      </c>
      <c r="G4" s="163">
        <v>107.08501249675413</v>
      </c>
      <c r="H4" s="163">
        <v>107.87797310913874</v>
      </c>
      <c r="I4" s="163">
        <v>108.42051552787056</v>
      </c>
      <c r="J4" s="202">
        <v>108.92936004971087</v>
      </c>
      <c r="K4" s="163">
        <v>109.04993840417167</v>
      </c>
      <c r="L4" s="163">
        <v>108.62674364131274</v>
      </c>
      <c r="M4" s="163">
        <v>108.72802310759407</v>
      </c>
      <c r="N4" s="163">
        <v>108.72933717170825</v>
      </c>
      <c r="O4" s="163"/>
      <c r="P4" s="163"/>
    </row>
    <row r="5" spans="1:16" ht="14.25">
      <c r="A5" s="2">
        <v>1</v>
      </c>
      <c r="B5" s="140" t="s">
        <v>32</v>
      </c>
      <c r="C5" s="224">
        <v>28.182815699934938</v>
      </c>
      <c r="D5" s="71">
        <v>105.89980434920453</v>
      </c>
      <c r="E5" s="71">
        <v>106.98591247020764</v>
      </c>
      <c r="F5" s="71">
        <v>108.61303329568378</v>
      </c>
      <c r="G5" s="71">
        <v>110.64301389371282</v>
      </c>
      <c r="H5" s="71">
        <v>112.16255836006948</v>
      </c>
      <c r="I5" s="198">
        <v>112.29624101801745</v>
      </c>
      <c r="J5" s="71">
        <v>112.71414316689041</v>
      </c>
      <c r="K5" s="71">
        <v>113.0780111282393</v>
      </c>
      <c r="L5" s="200">
        <v>111.55209945705599</v>
      </c>
      <c r="M5" s="200">
        <v>111.89226875952696</v>
      </c>
      <c r="N5" s="200">
        <v>112.5536842059673</v>
      </c>
      <c r="O5" s="200"/>
      <c r="P5" s="71"/>
    </row>
    <row r="6" spans="1:16" ht="14.25">
      <c r="A6" s="2">
        <v>2</v>
      </c>
      <c r="B6" s="141" t="s">
        <v>33</v>
      </c>
      <c r="C6" s="225">
        <v>1.8564199165865634</v>
      </c>
      <c r="D6" s="9">
        <v>102.85422772200326</v>
      </c>
      <c r="E6" s="9">
        <v>103.1205267552362</v>
      </c>
      <c r="F6" s="9">
        <v>103.2913194498219</v>
      </c>
      <c r="G6" s="9">
        <v>103.29296648718542</v>
      </c>
      <c r="H6" s="9">
        <v>103.52714885438827</v>
      </c>
      <c r="I6" s="199">
        <v>103.48553037343481</v>
      </c>
      <c r="J6" s="9">
        <v>103.44782086881241</v>
      </c>
      <c r="K6" s="201">
        <v>103.43669856679374</v>
      </c>
      <c r="L6" s="9">
        <v>103.43669856679374</v>
      </c>
      <c r="M6" s="148">
        <v>103.52114436954686</v>
      </c>
      <c r="N6" s="9">
        <v>103.59857661113374</v>
      </c>
      <c r="O6" s="148"/>
      <c r="P6" s="9"/>
    </row>
    <row r="7" spans="1:16" ht="14.25">
      <c r="A7" s="2">
        <v>3</v>
      </c>
      <c r="B7" s="141" t="s">
        <v>3</v>
      </c>
      <c r="C7" s="225">
        <v>10.829476226951023</v>
      </c>
      <c r="D7" s="9">
        <v>105.64562750137719</v>
      </c>
      <c r="E7" s="9">
        <v>106.2244989803057</v>
      </c>
      <c r="F7" s="9">
        <v>106.3570526064015</v>
      </c>
      <c r="G7" s="9">
        <v>106.95058185010834</v>
      </c>
      <c r="H7" s="9">
        <v>106.89599862361408</v>
      </c>
      <c r="I7" s="199">
        <v>106.7053030128393</v>
      </c>
      <c r="J7" s="9">
        <v>106.89466918038529</v>
      </c>
      <c r="K7" s="201">
        <v>107.07712125482942</v>
      </c>
      <c r="L7" s="9">
        <v>107.263265269347</v>
      </c>
      <c r="M7" s="148">
        <v>107.55851464494553</v>
      </c>
      <c r="N7" s="9">
        <v>107.47000579239365</v>
      </c>
      <c r="O7" s="9"/>
      <c r="P7" s="9"/>
    </row>
    <row r="8" spans="1:16" s="97" customFormat="1" ht="22.5">
      <c r="A8" s="96">
        <v>4</v>
      </c>
      <c r="B8" s="3" t="s">
        <v>34</v>
      </c>
      <c r="C8" s="225">
        <v>15.064556224536005</v>
      </c>
      <c r="D8" s="9">
        <v>105.13710729524931</v>
      </c>
      <c r="E8" s="9">
        <v>105.90916435901923</v>
      </c>
      <c r="F8" s="9">
        <v>106.46606065744795</v>
      </c>
      <c r="G8" s="9">
        <v>107.30985007901981</v>
      </c>
      <c r="H8" s="9">
        <v>108.59952012288267</v>
      </c>
      <c r="I8" s="199">
        <v>108.51892046228085</v>
      </c>
      <c r="J8" s="9">
        <v>108.78313852209243</v>
      </c>
      <c r="K8" s="201">
        <v>108.46665498199586</v>
      </c>
      <c r="L8" s="159">
        <v>108.31971404373648</v>
      </c>
      <c r="M8" s="148">
        <v>107.98456296701586</v>
      </c>
      <c r="N8" s="9">
        <v>108.06471890118513</v>
      </c>
      <c r="O8" s="148"/>
      <c r="P8" s="9"/>
    </row>
    <row r="9" spans="1:16" ht="24">
      <c r="A9" s="2">
        <v>5</v>
      </c>
      <c r="B9" s="3" t="s">
        <v>35</v>
      </c>
      <c r="C9" s="225">
        <v>7.883298469304416</v>
      </c>
      <c r="D9" s="9">
        <v>104.35861830831365</v>
      </c>
      <c r="E9" s="9">
        <v>105.47592197842005</v>
      </c>
      <c r="F9" s="9">
        <v>105.58898045606942</v>
      </c>
      <c r="G9" s="9">
        <v>105.73738292947377</v>
      </c>
      <c r="H9" s="9">
        <v>105.82253965695064</v>
      </c>
      <c r="I9" s="199">
        <v>106.28670866067141</v>
      </c>
      <c r="J9" s="9">
        <v>106.81167019908214</v>
      </c>
      <c r="K9" s="201">
        <v>107.14544059487375</v>
      </c>
      <c r="L9" s="9">
        <v>107.13227545440498</v>
      </c>
      <c r="M9" s="148">
        <v>107.23755304954634</v>
      </c>
      <c r="N9" s="9">
        <v>107.73991305551642</v>
      </c>
      <c r="O9" s="148"/>
      <c r="P9" s="9"/>
    </row>
    <row r="10" spans="1:16" ht="14.25">
      <c r="A10" s="2">
        <v>6</v>
      </c>
      <c r="B10" s="141" t="s">
        <v>6</v>
      </c>
      <c r="C10" s="225">
        <v>2.4870171751479653</v>
      </c>
      <c r="D10" s="9">
        <v>103.38927102763752</v>
      </c>
      <c r="E10" s="9">
        <v>103.4747035179274</v>
      </c>
      <c r="F10" s="9">
        <v>103.54175005671416</v>
      </c>
      <c r="G10" s="9">
        <v>103.63517424141948</v>
      </c>
      <c r="H10" s="9">
        <v>103.65418016340178</v>
      </c>
      <c r="I10" s="199">
        <v>103.78345623656396</v>
      </c>
      <c r="J10" s="9">
        <v>104.32328335605423</v>
      </c>
      <c r="K10" s="201">
        <v>104.36229064409474</v>
      </c>
      <c r="L10" s="9">
        <v>104.17860758908327</v>
      </c>
      <c r="M10" s="144">
        <v>104.63430135885001</v>
      </c>
      <c r="N10" s="9">
        <v>104.5937890113415</v>
      </c>
      <c r="O10" s="144"/>
      <c r="P10" s="9"/>
    </row>
    <row r="11" spans="1:16" ht="14.25">
      <c r="A11" s="2">
        <v>7</v>
      </c>
      <c r="B11" s="141" t="s">
        <v>7</v>
      </c>
      <c r="C11" s="225">
        <v>14.050737538068454</v>
      </c>
      <c r="D11" s="9">
        <v>105.32626803552525</v>
      </c>
      <c r="E11" s="9">
        <v>105.41201533010081</v>
      </c>
      <c r="F11" s="9">
        <v>105.48767209165995</v>
      </c>
      <c r="G11" s="9">
        <v>105.93736840708297</v>
      </c>
      <c r="H11" s="9">
        <v>106.99880644335002</v>
      </c>
      <c r="I11" s="199">
        <v>110.49938135405434</v>
      </c>
      <c r="J11" s="9">
        <v>112.39542504275438</v>
      </c>
      <c r="K11" s="201">
        <v>112.46545988485626</v>
      </c>
      <c r="L11" s="9">
        <v>112.51895701520256</v>
      </c>
      <c r="M11" s="148">
        <v>112.28049590678681</v>
      </c>
      <c r="N11" s="9">
        <v>110.37300048010934</v>
      </c>
      <c r="O11" s="144"/>
      <c r="P11" s="9"/>
    </row>
    <row r="12" spans="1:16" ht="14.25">
      <c r="A12" s="2">
        <v>8</v>
      </c>
      <c r="B12" s="141" t="s">
        <v>36</v>
      </c>
      <c r="C12" s="225">
        <v>5.356064513096548</v>
      </c>
      <c r="D12" s="9">
        <v>102.41836100584912</v>
      </c>
      <c r="E12" s="9">
        <v>102.40508506733238</v>
      </c>
      <c r="F12" s="9">
        <v>102.42415871856063</v>
      </c>
      <c r="G12" s="9">
        <v>102.43889521321331</v>
      </c>
      <c r="H12" s="9">
        <v>102.42909308763454</v>
      </c>
      <c r="I12" s="199">
        <v>102.50555441428573</v>
      </c>
      <c r="J12" s="9">
        <v>102.44500380811172</v>
      </c>
      <c r="K12" s="201">
        <v>102.45502759986725</v>
      </c>
      <c r="L12" s="9">
        <v>102.45506163943527</v>
      </c>
      <c r="M12" s="148">
        <v>103.16064827305702</v>
      </c>
      <c r="N12" s="9">
        <v>103.25628732107</v>
      </c>
      <c r="O12" s="144"/>
      <c r="P12" s="9"/>
    </row>
    <row r="13" spans="1:16" ht="14.25">
      <c r="A13" s="2">
        <v>9</v>
      </c>
      <c r="B13" s="141" t="s">
        <v>37</v>
      </c>
      <c r="C13" s="225">
        <v>1.6396994265949068</v>
      </c>
      <c r="D13" s="9">
        <v>102.6498128773076</v>
      </c>
      <c r="E13" s="9">
        <v>104.00107169507528</v>
      </c>
      <c r="F13" s="9">
        <v>103.95816331102793</v>
      </c>
      <c r="G13" s="9">
        <v>103.98762657372237</v>
      </c>
      <c r="H13" s="9">
        <v>103.91743181998757</v>
      </c>
      <c r="I13" s="199">
        <v>103.96137547691048</v>
      </c>
      <c r="J13" s="9">
        <v>104.15958460614118</v>
      </c>
      <c r="K13" s="201">
        <v>104.35726434567452</v>
      </c>
      <c r="L13" s="9">
        <v>104.32089970051014</v>
      </c>
      <c r="M13" s="148">
        <v>104.66528779680132</v>
      </c>
      <c r="N13" s="9">
        <v>104.64422421024382</v>
      </c>
      <c r="O13" s="148"/>
      <c r="P13" s="9"/>
    </row>
    <row r="14" spans="1:16" ht="14.25">
      <c r="A14" s="2">
        <v>10</v>
      </c>
      <c r="B14" s="141" t="s">
        <v>38</v>
      </c>
      <c r="C14" s="225">
        <v>1.9608891267384652</v>
      </c>
      <c r="D14" s="9">
        <v>101.16423258261437</v>
      </c>
      <c r="E14" s="9">
        <v>101.36343736622165</v>
      </c>
      <c r="F14" s="9">
        <v>101.41591385056323</v>
      </c>
      <c r="G14" s="9">
        <v>101.44642901008055</v>
      </c>
      <c r="H14" s="9">
        <v>101.4629955221799</v>
      </c>
      <c r="I14" s="199">
        <v>101.4629955221799</v>
      </c>
      <c r="J14" s="9">
        <v>101.86690362610338</v>
      </c>
      <c r="K14" s="201">
        <v>101.86556776621282</v>
      </c>
      <c r="L14" s="9">
        <v>101.86556776621282</v>
      </c>
      <c r="M14" s="148">
        <v>101.88706689252922</v>
      </c>
      <c r="N14" s="9">
        <v>101.90183519184657</v>
      </c>
      <c r="O14" s="144"/>
      <c r="P14" s="9"/>
    </row>
    <row r="15" spans="1:16" ht="14.25">
      <c r="A15" s="19">
        <v>11</v>
      </c>
      <c r="B15" s="142" t="s">
        <v>39</v>
      </c>
      <c r="C15" s="225">
        <v>6.567761387802783</v>
      </c>
      <c r="D15" s="9">
        <v>105.70587947899153</v>
      </c>
      <c r="E15" s="9">
        <v>106.15923255035838</v>
      </c>
      <c r="F15" s="9">
        <v>106.5032985565203</v>
      </c>
      <c r="G15" s="9">
        <v>106.94903155503509</v>
      </c>
      <c r="H15" s="9">
        <v>107.21142103143607</v>
      </c>
      <c r="I15" s="199">
        <v>107.16364513340781</v>
      </c>
      <c r="J15" s="9">
        <v>107.18683084209147</v>
      </c>
      <c r="K15" s="201">
        <v>107.25307027947987</v>
      </c>
      <c r="L15" s="9">
        <v>107.33612684675437</v>
      </c>
      <c r="M15" s="148">
        <v>107.23346986423837</v>
      </c>
      <c r="N15" s="9">
        <v>107.85425133014952</v>
      </c>
      <c r="O15" s="144"/>
      <c r="P15" s="9"/>
    </row>
    <row r="16" spans="1:16" ht="16.5" customHeight="1">
      <c r="A16" s="19">
        <v>12</v>
      </c>
      <c r="B16" s="142" t="s">
        <v>40</v>
      </c>
      <c r="C16" s="225">
        <v>2.061378305143415</v>
      </c>
      <c r="D16" s="9">
        <v>100.35650095922266</v>
      </c>
      <c r="E16" s="9">
        <v>100.35650095922266</v>
      </c>
      <c r="F16" s="9">
        <v>100.4859675690373</v>
      </c>
      <c r="G16" s="9">
        <v>100.48592301007271</v>
      </c>
      <c r="H16" s="9">
        <v>100.46603138449005</v>
      </c>
      <c r="I16" s="199">
        <v>100.47869182876032</v>
      </c>
      <c r="J16" s="9">
        <v>100.53735731965361</v>
      </c>
      <c r="K16" s="201">
        <v>100.54111464030095</v>
      </c>
      <c r="L16" s="9">
        <v>100.54398180378818</v>
      </c>
      <c r="M16" s="148">
        <v>100.54353891800325</v>
      </c>
      <c r="N16" s="9">
        <v>100.0979303338652</v>
      </c>
      <c r="O16" s="144"/>
      <c r="P16" s="9"/>
    </row>
    <row r="17" spans="1:16" ht="24" thickBot="1">
      <c r="A17" s="19">
        <v>13</v>
      </c>
      <c r="B17" s="143" t="s">
        <v>41</v>
      </c>
      <c r="C17" s="225">
        <v>2.0598859900945716</v>
      </c>
      <c r="D17" s="9">
        <v>103.38056680399451</v>
      </c>
      <c r="E17" s="9">
        <v>104.33228113349104</v>
      </c>
      <c r="F17" s="9">
        <v>104.44427429476369</v>
      </c>
      <c r="G17" s="9">
        <v>104.99633677802345</v>
      </c>
      <c r="H17" s="9">
        <v>105.00536816116889</v>
      </c>
      <c r="I17" s="199">
        <v>105.23967275859812</v>
      </c>
      <c r="J17" s="13">
        <v>105.22077004941056</v>
      </c>
      <c r="K17" s="201">
        <v>105.26321674323405</v>
      </c>
      <c r="L17" s="9">
        <v>105.35997567828424</v>
      </c>
      <c r="M17" s="148">
        <v>105.31527646667152</v>
      </c>
      <c r="N17" s="9">
        <v>105.49669330441522</v>
      </c>
      <c r="O17" s="148"/>
      <c r="P17" s="13"/>
    </row>
    <row r="18" spans="1:16" ht="29.25" customHeight="1" thickBot="1">
      <c r="A18" s="165"/>
      <c r="B18" s="217" t="s">
        <v>18</v>
      </c>
      <c r="C18" s="226" t="s">
        <v>14</v>
      </c>
      <c r="D18" s="219">
        <v>44531</v>
      </c>
      <c r="E18" s="219">
        <v>44562</v>
      </c>
      <c r="F18" s="219">
        <v>44593</v>
      </c>
      <c r="G18" s="219">
        <v>44621</v>
      </c>
      <c r="H18" s="219">
        <v>44652</v>
      </c>
      <c r="I18" s="219">
        <v>44682</v>
      </c>
      <c r="J18" s="220">
        <v>44713</v>
      </c>
      <c r="K18" s="219">
        <v>44743</v>
      </c>
      <c r="L18" s="219">
        <v>44774</v>
      </c>
      <c r="M18" s="219">
        <v>44805</v>
      </c>
      <c r="N18" s="219">
        <v>44835</v>
      </c>
      <c r="O18" s="219">
        <v>44866</v>
      </c>
      <c r="P18" s="219">
        <v>44896</v>
      </c>
    </row>
    <row r="19" spans="1:16" ht="14.25">
      <c r="A19" s="75">
        <v>1</v>
      </c>
      <c r="B19" s="194" t="s">
        <v>42</v>
      </c>
      <c r="C19" s="227">
        <v>73.94709526698867</v>
      </c>
      <c r="D19" s="158">
        <v>105.24925929326545</v>
      </c>
      <c r="E19" s="157">
        <v>105.72218594976967</v>
      </c>
      <c r="F19" s="158">
        <v>105.97445602362647</v>
      </c>
      <c r="G19" s="158">
        <v>106.32689921242938</v>
      </c>
      <c r="H19" s="37">
        <v>106.873236383207</v>
      </c>
      <c r="I19" s="167">
        <v>107.41685325774861</v>
      </c>
      <c r="J19" s="37">
        <v>107.89651105581964</v>
      </c>
      <c r="K19" s="157">
        <v>107.92492315961336</v>
      </c>
      <c r="L19" s="158">
        <v>107.8459423937973</v>
      </c>
      <c r="M19" s="156">
        <v>107.89154536254127</v>
      </c>
      <c r="N19" s="168">
        <v>107.57221338063209</v>
      </c>
      <c r="O19" s="157"/>
      <c r="P19" s="37"/>
    </row>
    <row r="20" spans="1:16" ht="14.25">
      <c r="A20" s="75">
        <v>2</v>
      </c>
      <c r="B20" s="195" t="s">
        <v>43</v>
      </c>
      <c r="C20" s="228">
        <v>26.0529047330114</v>
      </c>
      <c r="D20" s="159">
        <v>104.00386738971592</v>
      </c>
      <c r="E20" s="145">
        <v>105.22117272653499</v>
      </c>
      <c r="F20" s="159">
        <v>106.84701721229412</v>
      </c>
      <c r="G20" s="159">
        <v>109.23687279457849</v>
      </c>
      <c r="H20" s="10">
        <v>110.72983565333439</v>
      </c>
      <c r="I20" s="169">
        <v>111.26932839730094</v>
      </c>
      <c r="J20" s="10">
        <v>111.86101486959593</v>
      </c>
      <c r="K20" s="145">
        <v>112.24319271126686</v>
      </c>
      <c r="L20" s="159">
        <v>110.84300035476531</v>
      </c>
      <c r="M20" s="148">
        <v>111.10230898694505</v>
      </c>
      <c r="N20" s="170">
        <v>112.01372670189022</v>
      </c>
      <c r="O20" s="145"/>
      <c r="P20" s="10"/>
    </row>
    <row r="21" spans="1:16" ht="14.25">
      <c r="A21" s="75">
        <v>3</v>
      </c>
      <c r="B21" s="195" t="s">
        <v>44</v>
      </c>
      <c r="C21" s="228">
        <v>5.675764627164739</v>
      </c>
      <c r="D21" s="159">
        <v>104.9610898952651</v>
      </c>
      <c r="E21" s="145">
        <v>106.05300420883624</v>
      </c>
      <c r="F21" s="159">
        <v>106.4728823195882</v>
      </c>
      <c r="G21" s="159">
        <v>108.96831056404896</v>
      </c>
      <c r="H21" s="10">
        <v>113.86707136068625</v>
      </c>
      <c r="I21" s="169">
        <v>116.39654286771014</v>
      </c>
      <c r="J21" s="10">
        <v>115.86508744649704</v>
      </c>
      <c r="K21" s="145">
        <v>115.22106302874677</v>
      </c>
      <c r="L21" s="159">
        <v>115.29230656361558</v>
      </c>
      <c r="M21" s="148">
        <v>112.97304546789232</v>
      </c>
      <c r="N21" s="170">
        <v>112.92827269116056</v>
      </c>
      <c r="O21" s="145"/>
      <c r="P21" s="10"/>
    </row>
    <row r="22" spans="1:16" ht="14.25">
      <c r="A22" s="75">
        <v>4</v>
      </c>
      <c r="B22" s="195" t="s">
        <v>45</v>
      </c>
      <c r="C22" s="228">
        <v>37.204821356038416</v>
      </c>
      <c r="D22" s="159">
        <v>104.02933886241946</v>
      </c>
      <c r="E22" s="145">
        <v>104.30321330586526</v>
      </c>
      <c r="F22" s="159">
        <v>104.54612543689746</v>
      </c>
      <c r="G22" s="159">
        <v>104.73094779790371</v>
      </c>
      <c r="H22" s="10">
        <v>104.96987225540695</v>
      </c>
      <c r="I22" s="169">
        <v>105.91980684483657</v>
      </c>
      <c r="J22" s="10">
        <v>106.78901087179526</v>
      </c>
      <c r="K22" s="145">
        <v>106.81392719502331</v>
      </c>
      <c r="L22" s="159">
        <v>106.77902710740734</v>
      </c>
      <c r="M22" s="148">
        <v>106.9417472563018</v>
      </c>
      <c r="N22" s="170">
        <v>106.35411333931556</v>
      </c>
      <c r="O22" s="145"/>
      <c r="P22" s="10"/>
    </row>
    <row r="23" spans="1:16" ht="14.25">
      <c r="A23" s="75">
        <v>5</v>
      </c>
      <c r="B23" s="195" t="s">
        <v>46</v>
      </c>
      <c r="C23" s="228">
        <v>62.79517864396165</v>
      </c>
      <c r="D23" s="159">
        <v>105.4553395267995</v>
      </c>
      <c r="E23" s="145">
        <v>106.35503348374948</v>
      </c>
      <c r="F23" s="159">
        <v>107.18272614049154</v>
      </c>
      <c r="G23" s="159">
        <v>108.47977710371089</v>
      </c>
      <c r="H23" s="10">
        <v>109.60099254900297</v>
      </c>
      <c r="I23" s="169">
        <v>109.90216368318767</v>
      </c>
      <c r="J23" s="10">
        <v>110.19750278468508</v>
      </c>
      <c r="K23" s="145">
        <v>110.37475887873411</v>
      </c>
      <c r="L23" s="159">
        <v>109.72150769533657</v>
      </c>
      <c r="M23" s="148">
        <v>109.78638490696525</v>
      </c>
      <c r="N23" s="170">
        <v>110.13663825110086</v>
      </c>
      <c r="O23" s="145"/>
      <c r="P23" s="10"/>
    </row>
    <row r="24" spans="1:16" ht="22.5">
      <c r="A24" s="75">
        <v>6</v>
      </c>
      <c r="B24" s="195" t="s">
        <v>47</v>
      </c>
      <c r="C24" s="228">
        <v>4.050413932212658</v>
      </c>
      <c r="D24" s="159">
        <v>103.3640812857696</v>
      </c>
      <c r="E24" s="145">
        <v>104.51323004901023</v>
      </c>
      <c r="F24" s="159">
        <v>104.59230137008976</v>
      </c>
      <c r="G24" s="159">
        <v>104.69422045662543</v>
      </c>
      <c r="H24" s="10">
        <v>104.68772266021398</v>
      </c>
      <c r="I24" s="169">
        <v>104.72989856026635</v>
      </c>
      <c r="J24" s="10">
        <v>104.86516551964414</v>
      </c>
      <c r="K24" s="145">
        <v>104.8765472905539</v>
      </c>
      <c r="L24" s="159">
        <v>104.9482706372145</v>
      </c>
      <c r="M24" s="148">
        <v>105.05815868718352</v>
      </c>
      <c r="N24" s="170">
        <v>104.90402994701276</v>
      </c>
      <c r="O24" s="145"/>
      <c r="P24" s="10"/>
    </row>
    <row r="25" spans="1:16" ht="23.25" thickBot="1">
      <c r="A25" s="75">
        <v>7</v>
      </c>
      <c r="B25" s="196" t="s">
        <v>50</v>
      </c>
      <c r="C25" s="229">
        <f>(C4-C5)</f>
        <v>71.81718430006507</v>
      </c>
      <c r="D25" s="152">
        <f aca="true" t="shared" si="0" ref="D25:N25">(((D4*$C$4)-(D5*$C$5))/($C$4-$C$5))</f>
        <v>104.54215597792714</v>
      </c>
      <c r="E25" s="152">
        <f t="shared" si="0"/>
        <v>105.04449103114119</v>
      </c>
      <c r="F25" s="152">
        <f t="shared" si="0"/>
        <v>105.25552336108352</v>
      </c>
      <c r="G25" s="152">
        <f t="shared" si="0"/>
        <v>105.68876592139922</v>
      </c>
      <c r="H25" s="152">
        <f t="shared" si="0"/>
        <v>106.19659729839796</v>
      </c>
      <c r="I25" s="152">
        <f t="shared" si="0"/>
        <v>106.89958626481322</v>
      </c>
      <c r="J25" s="152">
        <f t="shared" si="0"/>
        <v>107.44411879310537</v>
      </c>
      <c r="K25" s="152">
        <f t="shared" si="0"/>
        <v>107.46922436873948</v>
      </c>
      <c r="L25" s="152">
        <f t="shared" si="0"/>
        <v>107.47876263070454</v>
      </c>
      <c r="M25" s="152">
        <f t="shared" si="0"/>
        <v>107.48629589555043</v>
      </c>
      <c r="N25" s="152">
        <f t="shared" si="0"/>
        <v>107.22857006854827</v>
      </c>
      <c r="O25" s="152"/>
      <c r="P25" s="152"/>
    </row>
    <row r="26" spans="1:16" ht="15" thickBot="1">
      <c r="A26" s="238" t="s">
        <v>27</v>
      </c>
      <c r="B26" s="239"/>
      <c r="C26" s="239"/>
      <c r="D26" s="239"/>
      <c r="E26" s="239"/>
      <c r="F26" s="239"/>
      <c r="G26" s="239"/>
      <c r="H26" s="239"/>
      <c r="I26" s="240"/>
      <c r="J26" s="239"/>
      <c r="K26" s="239"/>
      <c r="L26" s="239"/>
      <c r="M26" s="239"/>
      <c r="N26" s="239"/>
      <c r="O26" s="240"/>
      <c r="P26" s="241"/>
    </row>
    <row r="27" spans="1:17" ht="14.25">
      <c r="A27" s="75">
        <v>1</v>
      </c>
      <c r="B27" s="38" t="s">
        <v>42</v>
      </c>
      <c r="C27" s="230">
        <v>73.9320413902577</v>
      </c>
      <c r="D27" s="192">
        <v>4.567764940621588</v>
      </c>
      <c r="E27" s="172">
        <v>3.317159592890828</v>
      </c>
      <c r="F27" s="192">
        <v>3.0146228675576925</v>
      </c>
      <c r="G27" s="192">
        <v>2.652429818615998</v>
      </c>
      <c r="H27" s="203">
        <v>2.8201554574817767</v>
      </c>
      <c r="I27" s="192">
        <v>3.037237375708357</v>
      </c>
      <c r="J27" s="192">
        <v>3.3909718858118554</v>
      </c>
      <c r="K27" s="192">
        <v>3.4860822313032003</v>
      </c>
      <c r="L27" s="192">
        <v>3.1600034187843073</v>
      </c>
      <c r="M27" s="173">
        <v>3.250080175545955</v>
      </c>
      <c r="N27" s="205">
        <v>2.996815164713107</v>
      </c>
      <c r="O27" s="192"/>
      <c r="P27" s="192"/>
      <c r="Q27" s="4"/>
    </row>
    <row r="28" spans="1:17" ht="14.25">
      <c r="A28" s="75">
        <v>2</v>
      </c>
      <c r="B28" s="38" t="s">
        <v>43</v>
      </c>
      <c r="C28" s="230">
        <v>26.067958609742355</v>
      </c>
      <c r="D28" s="173">
        <v>3.406301025147318</v>
      </c>
      <c r="E28" s="172">
        <v>5.99740450181423</v>
      </c>
      <c r="F28" s="173">
        <v>5.571463228689177</v>
      </c>
      <c r="G28" s="173">
        <v>6.119388183170704</v>
      </c>
      <c r="H28" s="172">
        <v>6.516540861187758</v>
      </c>
      <c r="I28" s="173">
        <v>6.8384203781148845</v>
      </c>
      <c r="J28" s="173">
        <v>7.411022167284287</v>
      </c>
      <c r="K28" s="173">
        <v>7.51886117191678</v>
      </c>
      <c r="L28" s="173">
        <v>8.994269433368673</v>
      </c>
      <c r="M28" s="173">
        <v>9.484420706045139</v>
      </c>
      <c r="N28" s="206">
        <v>10.638551154946052</v>
      </c>
      <c r="O28" s="173"/>
      <c r="P28" s="173"/>
      <c r="Q28" s="4"/>
    </row>
    <row r="29" spans="1:17" ht="14.25">
      <c r="A29" s="75">
        <v>3</v>
      </c>
      <c r="B29" s="38" t="s">
        <v>44</v>
      </c>
      <c r="C29" s="230">
        <v>5.675840191144073</v>
      </c>
      <c r="D29" s="173">
        <v>4.420678838635217</v>
      </c>
      <c r="E29" s="172">
        <v>7.288154450781592</v>
      </c>
      <c r="F29" s="173">
        <v>5.810371341060994</v>
      </c>
      <c r="G29" s="173">
        <v>6.3445781231059595</v>
      </c>
      <c r="H29" s="172">
        <v>9.870039187351143</v>
      </c>
      <c r="I29" s="173">
        <v>13.531220585113957</v>
      </c>
      <c r="J29" s="173">
        <v>12.929702623548645</v>
      </c>
      <c r="K29" s="173">
        <v>11.16895396049491</v>
      </c>
      <c r="L29" s="173">
        <v>9.603248642462137</v>
      </c>
      <c r="M29" s="173">
        <v>7.897256345222936</v>
      </c>
      <c r="N29" s="206">
        <v>8.660777238521145</v>
      </c>
      <c r="O29" s="173"/>
      <c r="P29" s="173"/>
      <c r="Q29" s="63"/>
    </row>
    <row r="30" spans="1:17" ht="14.25">
      <c r="A30" s="75">
        <v>4</v>
      </c>
      <c r="B30" s="38" t="s">
        <v>45</v>
      </c>
      <c r="C30" s="230">
        <v>37.26427271923452</v>
      </c>
      <c r="D30" s="173">
        <v>3.8063903183605863</v>
      </c>
      <c r="E30" s="172">
        <v>2.8637654174151317</v>
      </c>
      <c r="F30" s="173">
        <v>2.4485308682062445</v>
      </c>
      <c r="G30" s="173">
        <v>1.9326195841661065</v>
      </c>
      <c r="H30" s="172">
        <v>1.722761262186867</v>
      </c>
      <c r="I30" s="173">
        <v>2.652203002749487</v>
      </c>
      <c r="J30" s="173">
        <v>3.445992431230138</v>
      </c>
      <c r="K30" s="173">
        <v>3.462231056150644</v>
      </c>
      <c r="L30" s="173">
        <v>3.219391045554909</v>
      </c>
      <c r="M30" s="173">
        <v>3.3830747221007984</v>
      </c>
      <c r="N30" s="206">
        <v>2.8213945588739353</v>
      </c>
      <c r="O30" s="173"/>
      <c r="P30" s="173"/>
      <c r="Q30" s="63"/>
    </row>
    <row r="31" spans="1:17" ht="14.25">
      <c r="A31" s="75">
        <v>5</v>
      </c>
      <c r="B31" s="38" t="s">
        <v>46</v>
      </c>
      <c r="C31" s="230">
        <v>62.73572728076548</v>
      </c>
      <c r="D31" s="173">
        <v>4.535248725253571</v>
      </c>
      <c r="E31" s="172">
        <v>4.671617196478484</v>
      </c>
      <c r="F31" s="173">
        <v>4.393660971773938</v>
      </c>
      <c r="G31" s="173">
        <v>4.500881823921454</v>
      </c>
      <c r="H31" s="172">
        <v>4.990039704252891</v>
      </c>
      <c r="I31" s="173">
        <v>4.828397330900436</v>
      </c>
      <c r="J31" s="173">
        <v>5.014167206374021</v>
      </c>
      <c r="K31" s="173">
        <v>5.164191138899676</v>
      </c>
      <c r="L31" s="173">
        <v>5.491729738850615</v>
      </c>
      <c r="M31" s="173">
        <v>5.698645957985016</v>
      </c>
      <c r="N31" s="206">
        <v>6.195473441330712</v>
      </c>
      <c r="O31" s="173"/>
      <c r="P31" s="173"/>
      <c r="Q31" s="63"/>
    </row>
    <row r="32" spans="1:17" ht="24">
      <c r="A32" s="19">
        <v>6</v>
      </c>
      <c r="B32" s="38" t="s">
        <v>47</v>
      </c>
      <c r="C32" s="230">
        <v>4.007432952922296</v>
      </c>
      <c r="D32" s="173">
        <v>3.2979758593016495</v>
      </c>
      <c r="E32" s="172">
        <v>2.2712655269588433</v>
      </c>
      <c r="F32" s="173">
        <v>2.164984002231418</v>
      </c>
      <c r="G32" s="173">
        <v>1.9954410288321123</v>
      </c>
      <c r="H32" s="172">
        <v>1.3848387873292456</v>
      </c>
      <c r="I32" s="173">
        <v>1.4760796569226686</v>
      </c>
      <c r="J32" s="173">
        <v>1.459215106566969</v>
      </c>
      <c r="K32" s="173">
        <v>1.5301092988280196</v>
      </c>
      <c r="L32" s="173">
        <v>1.5677634162482468</v>
      </c>
      <c r="M32" s="173">
        <v>1.6688972539261382</v>
      </c>
      <c r="N32" s="205">
        <v>1.7367699733864317</v>
      </c>
      <c r="O32" s="173"/>
      <c r="P32" s="173"/>
      <c r="Q32" s="63"/>
    </row>
    <row r="33" spans="1:17" ht="24" thickBot="1">
      <c r="A33" s="20">
        <v>7</v>
      </c>
      <c r="B33" s="136" t="s">
        <v>50</v>
      </c>
      <c r="C33" s="231">
        <v>71.81718430006507</v>
      </c>
      <c r="D33" s="193">
        <v>3.8818138082024944</v>
      </c>
      <c r="E33" s="204">
        <v>3.0881288789165406</v>
      </c>
      <c r="F33" s="193">
        <v>2.735318477891613</v>
      </c>
      <c r="G33" s="193">
        <v>2.4035604175251635</v>
      </c>
      <c r="H33" s="204">
        <v>2.6424502332387467</v>
      </c>
      <c r="I33" s="193">
        <v>3.4391476146137467</v>
      </c>
      <c r="J33" s="193">
        <v>3.8545426935734817</v>
      </c>
      <c r="K33" s="193">
        <v>3.7522326818441476</v>
      </c>
      <c r="L33" s="193">
        <v>3.430863165763798</v>
      </c>
      <c r="M33" s="193">
        <v>3.4799920299194653</v>
      </c>
      <c r="N33" s="207">
        <v>3.313760531783627</v>
      </c>
      <c r="O33" s="193"/>
      <c r="P33" s="193"/>
      <c r="Q33" s="63"/>
    </row>
    <row r="34" spans="9:10" ht="8.25" customHeight="1">
      <c r="I34" s="197"/>
      <c r="J34" s="197"/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2022-04-11T05:58:54Z</cp:lastPrinted>
  <dcterms:created xsi:type="dcterms:W3CDTF">2010-12-20T08:21:08Z</dcterms:created>
  <dcterms:modified xsi:type="dcterms:W3CDTF">2022-11-08T16:17:19Z</dcterms:modified>
  <cp:category/>
  <cp:version/>
  <cp:contentType/>
  <cp:contentStatus/>
</cp:coreProperties>
</file>